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U:\osr\annuals\"/>
    </mc:Choice>
  </mc:AlternateContent>
  <xr:revisionPtr revIDLastSave="0" documentId="13_ncr:1_{78A68206-2ECC-4700-882D-93E968AA9F67}" xr6:coauthVersionLast="47" xr6:coauthVersionMax="47" xr10:uidLastSave="{00000000-0000-0000-0000-000000000000}"/>
  <bookViews>
    <workbookView xWindow="-120" yWindow="-120" windowWidth="25440" windowHeight="15390" xr2:uid="{00000000-000D-0000-FFFF-FFFF00000000}"/>
  </bookViews>
  <sheets>
    <sheet name="List of Tables" sheetId="7" r:id="rId1"/>
    <sheet name="Table 19" sheetId="1" r:id="rId2"/>
    <sheet name="Table 20" sheetId="2" r:id="rId3"/>
    <sheet name="Table 21" sheetId="8" r:id="rId4"/>
    <sheet name="Table 22" sheetId="9" r:id="rId5"/>
    <sheet name="TAB121" sheetId="3" state="hidden" r:id="rId6"/>
    <sheet name="TAB122" sheetId="4" state="hidden" r:id="rId7"/>
    <sheet name="TAB123" sheetId="5" state="hidden" r:id="rId8"/>
    <sheet name="TAB124" sheetId="6" state="hidden" r:id="rId9"/>
  </sheets>
  <definedNames>
    <definedName name="\a">'Table 19'!#REF!</definedName>
    <definedName name="\b">'Table 19'!#REF!</definedName>
    <definedName name="_Regression_Int" localSheetId="1" hidden="1">1</definedName>
    <definedName name="_xlnm.Print_Area" localSheetId="0">'List of Tables'!$A$2:$A$5</definedName>
    <definedName name="_xlnm.Print_Area" localSheetId="5">'TAB121'!$B$1:$K$28</definedName>
    <definedName name="_xlnm.Print_Area" localSheetId="6">'TAB122'!$B$1:$I$24</definedName>
    <definedName name="_xlnm.Print_Area" localSheetId="7">'TAB123'!$A$1:$D$31</definedName>
    <definedName name="_xlnm.Print_Area" localSheetId="8">'TAB124'!$A$1:$H$25</definedName>
    <definedName name="_xlnm.Print_Area" localSheetId="1">'Table 19'!$B$2:$F$51</definedName>
    <definedName name="_xlnm.Print_Area" localSheetId="2">'Table 20'!$B$2:$D$17</definedName>
    <definedName name="Print_Area_MI" localSheetId="1">'Table 19'!#REF!</definedName>
    <definedName name="_xlnm.Print_Titles" localSheetId="0">'List of Tables'!$1:$1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4" i="9" l="1"/>
  <c r="T13" i="9"/>
  <c r="T12" i="9"/>
  <c r="T11" i="9"/>
  <c r="T10" i="9"/>
  <c r="T9" i="9"/>
  <c r="O14" i="9"/>
  <c r="O13" i="9"/>
  <c r="O12" i="9"/>
  <c r="O11" i="9"/>
  <c r="O10" i="9"/>
  <c r="O9" i="9"/>
  <c r="J10" i="9"/>
  <c r="J11" i="9"/>
  <c r="J12" i="9"/>
  <c r="J13" i="9"/>
  <c r="J14" i="9"/>
  <c r="J9" i="9"/>
  <c r="E10" i="9"/>
  <c r="E11" i="9"/>
  <c r="E12" i="9"/>
  <c r="E13" i="9"/>
  <c r="E14" i="9"/>
  <c r="E9" i="9"/>
  <c r="F45" i="1"/>
  <c r="F44" i="1"/>
  <c r="F43" i="1"/>
  <c r="F42" i="1"/>
  <c r="F41" i="1"/>
  <c r="F40" i="1"/>
  <c r="F39" i="1"/>
  <c r="C29" i="5"/>
  <c r="C28" i="5"/>
  <c r="C26" i="5"/>
  <c r="C25" i="5"/>
  <c r="C24" i="5"/>
  <c r="C23" i="5"/>
  <c r="C22" i="5"/>
  <c r="C21" i="5"/>
  <c r="C20" i="5"/>
  <c r="C19" i="5"/>
  <c r="C18" i="5"/>
  <c r="C17" i="5"/>
  <c r="C16" i="5"/>
  <c r="C15" i="5"/>
  <c r="C14" i="5"/>
  <c r="C13" i="5"/>
  <c r="C12" i="5"/>
  <c r="C11" i="5"/>
  <c r="C10" i="5"/>
  <c r="D29" i="5"/>
  <c r="D28" i="5"/>
  <c r="D26" i="5"/>
  <c r="D25" i="5"/>
  <c r="D24" i="5"/>
  <c r="D23" i="5"/>
  <c r="D22" i="5"/>
  <c r="D21" i="5"/>
  <c r="D20" i="5"/>
  <c r="D19" i="5"/>
  <c r="D18" i="5"/>
  <c r="D17" i="5"/>
  <c r="D16" i="5"/>
  <c r="D15" i="5"/>
  <c r="D14" i="5"/>
  <c r="D13" i="5"/>
  <c r="D12" i="5"/>
  <c r="D11" i="5"/>
  <c r="D10" i="5"/>
</calcChain>
</file>

<file path=xl/sharedStrings.xml><?xml version="1.0" encoding="utf-8"?>
<sst xmlns="http://schemas.openxmlformats.org/spreadsheetml/2006/main" count="363" uniqueCount="150">
  <si>
    <t>Table 1.19</t>
  </si>
  <si>
    <t>Fetal Deaths and Fetal Death Ratios</t>
  </si>
  <si>
    <t>Michigan and United States Residents</t>
  </si>
  <si>
    <t>United States</t>
  </si>
  <si>
    <t>Fetal</t>
  </si>
  <si>
    <t>Year</t>
  </si>
  <si>
    <t>Deaths</t>
  </si>
  <si>
    <t xml:space="preserve">--- </t>
  </si>
  <si>
    <t>Total</t>
  </si>
  <si>
    <t>Table 1.20</t>
  </si>
  <si>
    <t>Fetal Deaths and Fetal Death Ratios by Underlying Cause of Death,</t>
  </si>
  <si>
    <t>Michigan Residents, 1996</t>
  </si>
  <si>
    <t>Frequency</t>
  </si>
  <si>
    <t>Ratio</t>
  </si>
  <si>
    <t xml:space="preserve"> Total</t>
  </si>
  <si>
    <t>Fetal Deaths, Total Births, and Fetal Death</t>
  </si>
  <si>
    <t>Rates by Age, Race and Ancestry of Mother,</t>
  </si>
  <si>
    <t>Rate</t>
  </si>
  <si>
    <t>Age of Mother and</t>
  </si>
  <si>
    <t>Per 1,000</t>
  </si>
  <si>
    <t>Live</t>
  </si>
  <si>
    <t>Race of Fetus</t>
  </si>
  <si>
    <t>Births</t>
  </si>
  <si>
    <t>Total Births</t>
  </si>
  <si>
    <t>Age</t>
  </si>
  <si>
    <t xml:space="preserve"> &lt;15 Years</t>
  </si>
  <si>
    <t xml:space="preserve"> 15-19 Years</t>
  </si>
  <si>
    <t xml:space="preserve"> 20-24 Years</t>
  </si>
  <si>
    <t xml:space="preserve"> 25-29 Years</t>
  </si>
  <si>
    <t xml:space="preserve"> 30-39 Years</t>
  </si>
  <si>
    <t xml:space="preserve"> 40+</t>
  </si>
  <si>
    <t xml:space="preserve"> Not Stated</t>
  </si>
  <si>
    <t>Race</t>
  </si>
  <si>
    <t xml:space="preserve"> White</t>
  </si>
  <si>
    <t xml:space="preserve"> Black</t>
  </si>
  <si>
    <t xml:space="preserve"> American Indian</t>
  </si>
  <si>
    <t xml:space="preserve"> Asian &amp; P.I.</t>
  </si>
  <si>
    <t xml:space="preserve"> All Other Races</t>
  </si>
  <si>
    <t>Ancestry</t>
  </si>
  <si>
    <t xml:space="preserve"> Arab</t>
  </si>
  <si>
    <t xml:space="preserve"> Hispanic</t>
  </si>
  <si>
    <t>Source:  Office of the State Registrar and Division of Health Statistics, MDCH</t>
  </si>
  <si>
    <t>Table 1.21</t>
  </si>
  <si>
    <t>Fetal Deaths by Fetal Weight</t>
  </si>
  <si>
    <t>Cum.</t>
  </si>
  <si>
    <t>Weight At Birth</t>
  </si>
  <si>
    <t>Percent</t>
  </si>
  <si>
    <t>&lt;750</t>
  </si>
  <si>
    <t>750-1,499 Grams</t>
  </si>
  <si>
    <t>1,500-2,499 Grams</t>
  </si>
  <si>
    <t>2,500 +</t>
  </si>
  <si>
    <t>Unknown</t>
  </si>
  <si>
    <t>Source:  Office of the State Registrar and Division of Health</t>
  </si>
  <si>
    <t xml:space="preserve">              Statistics, MDCH</t>
  </si>
  <si>
    <t>Table 1.22</t>
  </si>
  <si>
    <t>Number and Percent of Fetal Deaths and Fetal Death Rates</t>
  </si>
  <si>
    <t>by Medical and Other Risk Factors</t>
  </si>
  <si>
    <t>Number of</t>
  </si>
  <si>
    <t>Percent of</t>
  </si>
  <si>
    <t>Fetal Death</t>
  </si>
  <si>
    <t>Risk Factors of Mother</t>
  </si>
  <si>
    <t>Fetal Deaths</t>
  </si>
  <si>
    <t>Tobacco use during pregnancy</t>
  </si>
  <si>
    <t>Uterine Bleeding</t>
  </si>
  <si>
    <t>Hypertension - pregnancy related</t>
  </si>
  <si>
    <t>Hydramnios/Oligohydramnios</t>
  </si>
  <si>
    <t>Previous small baby</t>
  </si>
  <si>
    <t>Alcohol use during pregnancy</t>
  </si>
  <si>
    <t>Anemia</t>
  </si>
  <si>
    <t>Incompetent Cervix</t>
  </si>
  <si>
    <t>Diabetes</t>
  </si>
  <si>
    <t>Lung Disease</t>
  </si>
  <si>
    <t>Eclampsia</t>
  </si>
  <si>
    <t>Cardiac Disease</t>
  </si>
  <si>
    <t>Hypertension - chronic</t>
  </si>
  <si>
    <t>Previous large baby - 4,000+ grams</t>
  </si>
  <si>
    <t>Genital Herpes</t>
  </si>
  <si>
    <t>Drug Abuse</t>
  </si>
  <si>
    <t>Renal Disease</t>
  </si>
  <si>
    <t>All other risk factors</t>
  </si>
  <si>
    <t>At least one risk factor</t>
  </si>
  <si>
    <t>Source: Office of the State Registrar and Division of Health Statistics, MDCH</t>
  </si>
  <si>
    <t>Table 1.23</t>
  </si>
  <si>
    <r>
      <t>Fetal Deaths, Total Births, and Fetal Death Rates by Level of Prenatal Care and Race</t>
    </r>
    <r>
      <rPr>
        <b/>
        <vertAlign val="superscript"/>
        <sz val="10"/>
        <rFont val="Arial"/>
        <family val="2"/>
      </rPr>
      <t>1</t>
    </r>
    <r>
      <rPr>
        <b/>
        <sz val="10"/>
        <rFont val="Arial"/>
      </rPr>
      <t xml:space="preserve"> of Mother</t>
    </r>
  </si>
  <si>
    <t>Race Of Mother</t>
  </si>
  <si>
    <t>All Races</t>
  </si>
  <si>
    <t>White</t>
  </si>
  <si>
    <t>Black</t>
  </si>
  <si>
    <t>All Other</t>
  </si>
  <si>
    <t>Not Stated</t>
  </si>
  <si>
    <t>Level Of</t>
  </si>
  <si>
    <t>Prenatal Care</t>
  </si>
  <si>
    <r>
      <t>(Kessner Index)</t>
    </r>
    <r>
      <rPr>
        <vertAlign val="superscript"/>
        <sz val="10"/>
        <rFont val="Arial"/>
        <family val="2"/>
      </rPr>
      <t>2</t>
    </r>
  </si>
  <si>
    <t>Rates</t>
  </si>
  <si>
    <t>Adequate</t>
  </si>
  <si>
    <t xml:space="preserve">* </t>
  </si>
  <si>
    <t>Intermediate</t>
  </si>
  <si>
    <t>Inadequate</t>
  </si>
  <si>
    <r>
      <t>1</t>
    </r>
    <r>
      <rPr>
        <sz val="10"/>
        <rFont val="Arial"/>
        <family val="2"/>
      </rPr>
      <t xml:space="preserve">  Race not stated included in total columns only.</t>
    </r>
  </si>
  <si>
    <r>
      <t>2</t>
    </r>
    <r>
      <rPr>
        <sz val="10"/>
        <rFont val="Arial"/>
        <family val="2"/>
      </rPr>
      <t xml:space="preserve">  The Kessner Index is a classification of prenatal care based on the month of pregnancy in which prenatal care began, the number of prenatal visits.</t>
    </r>
  </si>
  <si>
    <t xml:space="preserve">    and the length of pregnancy (i.e. for shorter pregnancies, fewer prenatal visits constitute adequate care).</t>
  </si>
  <si>
    <t>Other</t>
  </si>
  <si>
    <t>Note:    A fetal death is death prior to the complete expulsion or extraction from its mother, having passed through at least the 20th week of gestation or weighing 400 grams.  Fetal death does not include induced terminations.  Ratios are per 1,000 live births.  United States data for 1922 is used for 1920.</t>
  </si>
  <si>
    <t>Fetal Death Ratios</t>
  </si>
  <si>
    <t>Cause of Death (ICD-10 Code)</t>
  </si>
  <si>
    <r>
      <t xml:space="preserve">Note:    A fetal death is death prior to the complete expulsion or extraction from its mother, having passed through at least the 20th week of gestation or weighing 400 grams.  Fetal death does not include induced termination.  ICD refer to codes defined in the Tenth Revision of the </t>
    </r>
    <r>
      <rPr>
        <u/>
        <sz val="12"/>
        <rFont val="Arial"/>
        <family val="2"/>
      </rPr>
      <t>International Classification of Diseases,</t>
    </r>
    <r>
      <rPr>
        <sz val="12"/>
        <rFont val="Arial"/>
        <family val="2"/>
      </rPr>
      <t xml:space="preserve"> WHO.  Ratios are the number of resident fetal deaths per 100,000 resident live births.</t>
    </r>
  </si>
  <si>
    <t>Michigan</t>
  </si>
  <si>
    <t>Index</t>
  </si>
  <si>
    <t>Maternal condition (P00)</t>
  </si>
  <si>
    <t>Fetal death of unspecified cause (P95)</t>
  </si>
  <si>
    <t>Disorders related to short gestation and low birth weight, not elsewhere classified (P07)</t>
  </si>
  <si>
    <t>All congenital anomalies combined (Q00-Q99)</t>
  </si>
  <si>
    <t>All other causes</t>
  </si>
  <si>
    <t xml:space="preserve">Fetal Deaths and Fetal Death Ratios by Plurality, </t>
  </si>
  <si>
    <t>Plurality</t>
  </si>
  <si>
    <t>Fetal Death Ratio</t>
  </si>
  <si>
    <t>Singleton</t>
  </si>
  <si>
    <t>Plural</t>
  </si>
  <si>
    <t>Note:  A fetal death is a death prior to the complete expulsion or extraction from its mother, having passed through at least the 20th week of gestation or weighing 400 grams. Fetal death does not include terminations. Ratios are per 1,000 live births.</t>
  </si>
  <si>
    <t>Fetal Deaths and Fetal Death Ratios by Gestational Age,</t>
  </si>
  <si>
    <t>Gestational Age (Weeks)</t>
  </si>
  <si>
    <t>Live Births</t>
  </si>
  <si>
    <t>20-31</t>
  </si>
  <si>
    <t>32-33</t>
  </si>
  <si>
    <t>34-36</t>
  </si>
  <si>
    <t>37+ (Full Term)</t>
  </si>
  <si>
    <t>Fetus affected by complications of placenta, cord and membranes (P02)</t>
  </si>
  <si>
    <t>Fetus affected by maternal complications of pregnancy (P01)</t>
  </si>
  <si>
    <t>Fetal Deaths (20 and over)</t>
  </si>
  <si>
    <t>Late Fetal Deaths (28 weeks and over)</t>
  </si>
  <si>
    <t>Michigan Residents, 2018</t>
  </si>
  <si>
    <t>Source:  2018 Michigan Resident Fetal Death Files, Division for Vital Records &amp; Health Statistics, Michigan Department of Health &amp; Human Services.</t>
  </si>
  <si>
    <t xml:space="preserve">Source: 2018 Michigan Resident Fetal Death Files. Division for Vital Records &amp; Health Statistics, Michigan Department of Health &amp; Human Services. </t>
  </si>
  <si>
    <t>Source:  2019 Michigan Resident Fetal Death Files, Division for Vital Records &amp; Health Statistics, Michigan Department of Health &amp; Human Services.</t>
  </si>
  <si>
    <t>Michigan Residents, 2019</t>
  </si>
  <si>
    <t>--</t>
  </si>
  <si>
    <t xml:space="preserve">Source: 2019 Michigan Resident Fetal Death Files. Division for Vital Records &amp; Health Statistics, Michigan Department of Health &amp; Human Services. </t>
  </si>
  <si>
    <t>Source:  2020 Michigan Resident Fetal Death Files, Division for Vital Records &amp; Health Statistics, Michigan Department of Health &amp; Human Services.</t>
  </si>
  <si>
    <t>Michigan Residents, 2020</t>
  </si>
  <si>
    <t xml:space="preserve">Source: 2020 Michigan Resident Fetal Death Files. Division for Vital Records &amp; Health Statistics, Michigan Department of Health &amp; Human Services. </t>
  </si>
  <si>
    <t>Table 19  Fetal Deaths and Fetal Death Ratios, Michigan and United States Residents, 1900 - 2021</t>
  </si>
  <si>
    <t>Table 20  Fetal Deaths and Fetal Death Ratios by Underlying Cause of Death, Michigan Residents, 2018 - 2021</t>
  </si>
  <si>
    <t>Table 21  Fetal Deaths and Fetal Death Ratios by Plurality, Michigan Residents, 2018 - 2021</t>
  </si>
  <si>
    <t>Table 22  Fetal Deaths and Fetal Death Ratios by Gestational Age, Michigan Residents, 2018 - 2021</t>
  </si>
  <si>
    <t>Selected Years, 1900 - 2021</t>
  </si>
  <si>
    <t>Michigan Residents, 2021</t>
  </si>
  <si>
    <t>Source:  2021 Michigan Resident Fetal Death Files, Division for Vital Records &amp; Health Statistics, Michigan Department of Health &amp; Human Services.</t>
  </si>
  <si>
    <t xml:space="preserve">Source: 2021 Michigan Resident Fetal Death Files. Division for Vital Records &amp; Health Statistics, Michigan Department of Health &amp; Human Services. </t>
  </si>
  <si>
    <r>
      <t xml:space="preserve">Source:  1900-2021 Michigan Resident Fetal Death Files, Vital Records and Health Statistics, MDCH.  </t>
    </r>
    <r>
      <rPr>
        <i/>
        <sz val="12"/>
        <rFont val="Arial"/>
        <family val="2"/>
      </rPr>
      <t>Monthly Vital Statistics Report</t>
    </r>
    <r>
      <rPr>
        <sz val="12"/>
        <rFont val="Arial"/>
        <family val="2"/>
      </rPr>
      <t>, National Center for Health Statistics</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</si>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</sst>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General_)"/>
    <numFmt numFmtId="165" formatCode="0.0_)"/>
    <numFmt numFmtId="166" formatCode="#,##0.0_);\(#,##0.0\)"/>
    <numFmt numFmtId="167" formatCode="0.0"/>
    <numFmt numFmtId="168" formatCode="_(* #,##0.0_);_(* \(#,##0.0\);_(* &quot;-&quot;??_);_(@_)"/>
    <numFmt numFmtId="169" formatCode="_(* #,##0_);_(* \(#,##0\);_(* &quot;-&quot;??_);_(@_)"/>
  </numFmts>
  <fonts count="14">
    <font>
      <sz val="10"/>
      <name val="Courier"/>
    </font>
    <font>
      <sz val="10"/>
      <name val="CG Times (W1)"/>
    </font>
    <font>
      <sz val="10"/>
      <name val="Arial"/>
      <family val="2"/>
    </font>
    <font>
      <b/>
      <sz val="10"/>
      <name val="Arial"/>
      <family val="2"/>
    </font>
    <font>
      <vertAlign val="superscript"/>
      <sz val="10"/>
      <name val="Arial"/>
      <family val="2"/>
    </font>
    <font>
      <b/>
      <vertAlign val="superscript"/>
      <sz val="10"/>
      <name val="Arial"/>
      <family val="2"/>
    </font>
    <font>
      <b/>
      <sz val="10"/>
      <name val="Arial"/>
    </font>
    <font>
      <b/>
      <i/>
      <sz val="10"/>
      <name val="Arial"/>
      <family val="2"/>
    </font>
    <font>
      <sz val="12"/>
      <name val="Arial"/>
      <family val="2"/>
    </font>
    <font>
      <b/>
      <sz val="12"/>
      <name val="Arial"/>
    </font>
    <font>
      <sz val="12"/>
      <name val="Courier"/>
    </font>
    <font>
      <i/>
      <sz val="12"/>
      <name val="Arial"/>
      <family val="2"/>
    </font>
    <font>
      <u/>
      <sz val="12"/>
      <name val="Arial"/>
      <family val="2"/>
    </font>
    <font>
      <b/>
      <sz val="12"/>
      <name val="Arial"/>
      <family val="2"/>
    </font>
  </fonts>
  <fills count="2">
    <fill>
      <patternFill patternType="none"/>
    </fill>
    <fill>
      <patternFill patternType="gray125"/>
    </fill>
  </fills>
  <borders count="36">
    <border>
      <left/>
      <right/>
      <top/>
      <bottom/>
      <diagonal/>
    </border>
    <border>
      <left/>
      <right/>
      <top style="double">
        <color indexed="64"/>
      </top>
      <bottom/>
      <diagonal/>
    </border>
    <border>
      <left/>
      <right style="double">
        <color indexed="64"/>
      </right>
      <top style="double">
        <color indexed="64"/>
      </top>
      <bottom/>
      <diagonal/>
    </border>
    <border>
      <left style="double">
        <color indexed="64"/>
      </left>
      <right style="thin">
        <color indexed="64"/>
      </right>
      <top/>
      <bottom/>
      <diagonal/>
    </border>
    <border>
      <left/>
      <right style="thin">
        <color indexed="64"/>
      </right>
      <top/>
      <bottom/>
      <diagonal/>
    </border>
    <border>
      <left/>
      <right style="double">
        <color indexed="64"/>
      </right>
      <top/>
      <bottom/>
      <diagonal/>
    </border>
    <border>
      <left style="double">
        <color indexed="64"/>
      </left>
      <right style="thin">
        <color indexed="64"/>
      </right>
      <top style="double">
        <color indexed="64"/>
      </top>
      <bottom/>
      <diagonal/>
    </border>
    <border>
      <left style="double">
        <color indexed="64"/>
      </left>
      <right style="thin">
        <color indexed="64"/>
      </right>
      <top/>
      <bottom style="medium">
        <color indexed="64"/>
      </bottom>
      <diagonal/>
    </border>
    <border>
      <left/>
      <right style="thin">
        <color indexed="64"/>
      </right>
      <top/>
      <bottom style="double">
        <color indexed="64"/>
      </bottom>
      <diagonal/>
    </border>
    <border>
      <left/>
      <right style="thin">
        <color indexed="64"/>
      </right>
      <top style="double">
        <color indexed="64"/>
      </top>
      <bottom/>
      <diagonal/>
    </border>
    <border>
      <left style="double">
        <color indexed="64"/>
      </left>
      <right style="medium">
        <color indexed="64"/>
      </right>
      <top style="double">
        <color indexed="64"/>
      </top>
      <bottom/>
      <diagonal/>
    </border>
    <border>
      <left/>
      <right style="thin">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medium">
        <color indexed="64"/>
      </right>
      <top/>
      <bottom style="medium">
        <color indexed="64"/>
      </bottom>
      <diagonal/>
    </border>
    <border>
      <left style="double">
        <color indexed="64"/>
      </left>
      <right style="medium">
        <color indexed="64"/>
      </right>
      <top/>
      <bottom/>
      <diagonal/>
    </border>
    <border>
      <left style="double">
        <color indexed="64"/>
      </left>
      <right style="thin">
        <color indexed="64"/>
      </right>
      <top/>
      <bottom style="double">
        <color indexed="64"/>
      </bottom>
      <diagonal/>
    </border>
    <border>
      <left/>
      <right style="double">
        <color indexed="64"/>
      </right>
      <top/>
      <bottom style="double">
        <color indexed="64"/>
      </bottom>
      <diagonal/>
    </border>
    <border>
      <left/>
      <right style="thin">
        <color indexed="64"/>
      </right>
      <top/>
      <bottom style="medium">
        <color indexed="64"/>
      </bottom>
      <diagonal/>
    </border>
    <border>
      <left/>
      <right style="double">
        <color indexed="64"/>
      </right>
      <top/>
      <bottom style="medium">
        <color indexed="64"/>
      </bottom>
      <diagonal/>
    </border>
    <border>
      <left style="double">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double">
        <color indexed="64"/>
      </right>
      <top style="medium">
        <color indexed="64"/>
      </top>
      <bottom style="double">
        <color indexed="64"/>
      </bottom>
      <diagonal/>
    </border>
    <border>
      <left/>
      <right/>
      <top style="medium">
        <color indexed="64"/>
      </top>
      <bottom style="medium">
        <color indexed="64"/>
      </bottom>
      <diagonal/>
    </border>
    <border>
      <left style="double">
        <color indexed="64"/>
      </left>
      <right style="medium">
        <color indexed="64"/>
      </right>
      <top style="medium">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2">
    <xf numFmtId="164" fontId="0" fillId="0" borderId="0" applyFont="0"/>
    <xf numFmtId="43" fontId="1" fillId="0" borderId="0" applyFont="0" applyFill="0" applyBorder="0" applyAlignment="0" applyProtection="0"/>
  </cellStyleXfs>
  <cellXfs count="129">
    <xf numFmtId="164" fontId="0" fillId="0" borderId="0" xfId="0"/>
    <xf numFmtId="164" fontId="2" fillId="0" borderId="0" xfId="0" applyFont="1"/>
    <xf numFmtId="164" fontId="2" fillId="0" borderId="0" xfId="0" applyFont="1" applyAlignment="1">
      <alignment horizontal="centerContinuous"/>
    </xf>
    <xf numFmtId="164" fontId="2" fillId="0" borderId="1" xfId="0" applyFont="1" applyBorder="1" applyAlignment="1">
      <alignment horizontal="centerContinuous"/>
    </xf>
    <xf numFmtId="164" fontId="2" fillId="0" borderId="2" xfId="0" applyFont="1" applyBorder="1" applyAlignment="1">
      <alignment horizontal="centerContinuous"/>
    </xf>
    <xf numFmtId="164" fontId="2" fillId="0" borderId="3" xfId="0" applyFont="1" applyBorder="1"/>
    <xf numFmtId="164" fontId="2" fillId="0" borderId="4" xfId="0" applyFont="1" applyBorder="1"/>
    <xf numFmtId="164" fontId="2" fillId="0" borderId="5" xfId="0" applyFont="1" applyBorder="1"/>
    <xf numFmtId="164" fontId="2" fillId="0" borderId="6" xfId="0" applyFont="1" applyBorder="1"/>
    <xf numFmtId="164" fontId="2" fillId="0" borderId="2" xfId="0" applyFont="1" applyBorder="1"/>
    <xf numFmtId="164" fontId="2" fillId="0" borderId="7" xfId="0" applyFont="1" applyBorder="1"/>
    <xf numFmtId="164" fontId="2" fillId="0" borderId="8" xfId="0" applyFont="1" applyBorder="1"/>
    <xf numFmtId="164" fontId="2" fillId="0" borderId="9" xfId="0" applyFont="1" applyBorder="1" applyAlignment="1">
      <alignment horizontal="centerContinuous"/>
    </xf>
    <xf numFmtId="164" fontId="2" fillId="0" borderId="10" xfId="0" applyFont="1" applyBorder="1"/>
    <xf numFmtId="164" fontId="2" fillId="0" borderId="11" xfId="0" applyFont="1" applyBorder="1" applyAlignment="1">
      <alignment horizontal="centerContinuous"/>
    </xf>
    <xf numFmtId="164" fontId="2" fillId="0" borderId="12" xfId="0" applyFont="1" applyBorder="1" applyAlignment="1">
      <alignment horizontal="centerContinuous"/>
    </xf>
    <xf numFmtId="164" fontId="2" fillId="0" borderId="13" xfId="0" applyFont="1" applyBorder="1"/>
    <xf numFmtId="164" fontId="2" fillId="0" borderId="14" xfId="0" applyFont="1" applyBorder="1"/>
    <xf numFmtId="37" fontId="2" fillId="0" borderId="4" xfId="0" applyNumberFormat="1" applyFont="1" applyBorder="1"/>
    <xf numFmtId="165" fontId="2" fillId="0" borderId="4" xfId="0" applyNumberFormat="1" applyFont="1" applyBorder="1"/>
    <xf numFmtId="165" fontId="2" fillId="0" borderId="5" xfId="0" applyNumberFormat="1" applyFont="1" applyBorder="1"/>
    <xf numFmtId="164" fontId="2" fillId="0" borderId="9" xfId="0" applyFont="1" applyBorder="1"/>
    <xf numFmtId="164" fontId="2" fillId="0" borderId="15" xfId="0" applyFont="1" applyBorder="1"/>
    <xf numFmtId="164" fontId="2" fillId="0" borderId="16" xfId="0" applyFont="1" applyBorder="1"/>
    <xf numFmtId="164" fontId="2" fillId="0" borderId="17" xfId="0" applyFont="1" applyBorder="1"/>
    <xf numFmtId="164" fontId="2" fillId="0" borderId="18" xfId="0" applyFont="1" applyBorder="1"/>
    <xf numFmtId="3" fontId="2" fillId="0" borderId="4" xfId="0" applyNumberFormat="1" applyFont="1" applyBorder="1"/>
    <xf numFmtId="164" fontId="2" fillId="0" borderId="4" xfId="0" applyFont="1" applyBorder="1" applyAlignment="1">
      <alignment horizontal="center"/>
    </xf>
    <xf numFmtId="164" fontId="2" fillId="0" borderId="5" xfId="0" applyFont="1" applyBorder="1" applyAlignment="1">
      <alignment horizontal="center"/>
    </xf>
    <xf numFmtId="164" fontId="2" fillId="0" borderId="17" xfId="0" applyFont="1" applyBorder="1" applyAlignment="1">
      <alignment horizontal="center"/>
    </xf>
    <xf numFmtId="164" fontId="2" fillId="0" borderId="18" xfId="0" applyFont="1" applyBorder="1" applyAlignment="1">
      <alignment horizontal="center"/>
    </xf>
    <xf numFmtId="164" fontId="6" fillId="0" borderId="0" xfId="0" applyFont="1" applyAlignment="1">
      <alignment horizontal="centerContinuous"/>
    </xf>
    <xf numFmtId="164" fontId="2" fillId="0" borderId="19" xfId="0" applyFont="1" applyBorder="1"/>
    <xf numFmtId="164" fontId="2" fillId="0" borderId="20" xfId="0" applyFont="1" applyBorder="1"/>
    <xf numFmtId="164" fontId="4" fillId="0" borderId="0" xfId="0" quotePrefix="1" applyFont="1"/>
    <xf numFmtId="164" fontId="0" fillId="0" borderId="5" xfId="0" applyBorder="1"/>
    <xf numFmtId="166" fontId="2" fillId="0" borderId="5" xfId="0" applyNumberFormat="1" applyFont="1" applyBorder="1"/>
    <xf numFmtId="166" fontId="2" fillId="0" borderId="21" xfId="0" applyNumberFormat="1" applyFont="1" applyBorder="1"/>
    <xf numFmtId="164" fontId="3" fillId="0" borderId="0" xfId="0" applyFont="1" applyAlignment="1">
      <alignment horizontal="centerContinuous"/>
    </xf>
    <xf numFmtId="164" fontId="7" fillId="0" borderId="3" xfId="0" applyFont="1" applyBorder="1"/>
    <xf numFmtId="37" fontId="2" fillId="0" borderId="20" xfId="0" applyNumberFormat="1" applyFont="1" applyBorder="1"/>
    <xf numFmtId="166" fontId="2" fillId="0" borderId="5" xfId="0" applyNumberFormat="1" applyFont="1" applyBorder="1" applyAlignment="1">
      <alignment horizontal="right"/>
    </xf>
    <xf numFmtId="37" fontId="2" fillId="0" borderId="4" xfId="0" applyNumberFormat="1" applyFont="1" applyBorder="1" applyAlignment="1">
      <alignment horizontal="right"/>
    </xf>
    <xf numFmtId="164" fontId="2" fillId="0" borderId="22" xfId="0" applyFont="1" applyBorder="1" applyAlignment="1">
      <alignment horizontal="centerContinuous"/>
    </xf>
    <xf numFmtId="165" fontId="2" fillId="0" borderId="5" xfId="0" quotePrefix="1" applyNumberFormat="1" applyFont="1" applyBorder="1" applyAlignment="1">
      <alignment horizontal="right"/>
    </xf>
    <xf numFmtId="165" fontId="2" fillId="0" borderId="4" xfId="0" quotePrefix="1" applyNumberFormat="1" applyFont="1" applyBorder="1" applyAlignment="1">
      <alignment horizontal="right"/>
    </xf>
    <xf numFmtId="164" fontId="2" fillId="0" borderId="23" xfId="0" applyFont="1" applyBorder="1"/>
    <xf numFmtId="3" fontId="2" fillId="0" borderId="20" xfId="0" applyNumberFormat="1" applyFont="1" applyBorder="1"/>
    <xf numFmtId="165" fontId="2" fillId="0" borderId="20" xfId="0" applyNumberFormat="1" applyFont="1" applyBorder="1"/>
    <xf numFmtId="165" fontId="2" fillId="0" borderId="21" xfId="0" applyNumberFormat="1" applyFont="1" applyBorder="1"/>
    <xf numFmtId="164" fontId="2" fillId="0" borderId="0" xfId="0" applyFont="1" applyAlignment="1">
      <alignment horizontal="center"/>
    </xf>
    <xf numFmtId="164" fontId="2" fillId="0" borderId="2" xfId="0" applyFont="1" applyBorder="1" applyAlignment="1">
      <alignment horizontal="center"/>
    </xf>
    <xf numFmtId="164" fontId="2" fillId="0" borderId="9" xfId="0" applyFont="1" applyBorder="1" applyAlignment="1">
      <alignment horizontal="center"/>
    </xf>
    <xf numFmtId="164" fontId="0" fillId="0" borderId="4" xfId="0" applyBorder="1"/>
    <xf numFmtId="164" fontId="8" fillId="0" borderId="0" xfId="0" applyFont="1"/>
    <xf numFmtId="164" fontId="9" fillId="0" borderId="0" xfId="0" applyFont="1" applyAlignment="1">
      <alignment horizontal="centerContinuous"/>
    </xf>
    <xf numFmtId="164" fontId="8" fillId="0" borderId="0" xfId="0" applyFont="1" applyAlignment="1">
      <alignment horizontal="centerContinuous"/>
    </xf>
    <xf numFmtId="164" fontId="8" fillId="0" borderId="24" xfId="0" applyFont="1" applyBorder="1" applyAlignment="1">
      <alignment horizontal="centerContinuous"/>
    </xf>
    <xf numFmtId="164" fontId="8" fillId="0" borderId="25" xfId="0" applyFont="1" applyBorder="1" applyAlignment="1">
      <alignment horizontal="centerContinuous"/>
    </xf>
    <xf numFmtId="164" fontId="8" fillId="0" borderId="26" xfId="0" applyFont="1" applyBorder="1" applyAlignment="1">
      <alignment horizontal="centerContinuous"/>
    </xf>
    <xf numFmtId="164" fontId="8" fillId="0" borderId="27" xfId="0" applyFont="1" applyBorder="1" applyAlignment="1">
      <alignment horizontal="center" vertical="center" wrapText="1"/>
    </xf>
    <xf numFmtId="164" fontId="8" fillId="0" borderId="28" xfId="0" applyFont="1" applyBorder="1" applyAlignment="1">
      <alignment horizontal="center" vertical="center" wrapText="1"/>
    </xf>
    <xf numFmtId="164" fontId="8" fillId="0" borderId="29" xfId="0" quotePrefix="1" applyFont="1" applyBorder="1" applyAlignment="1">
      <alignment horizontal="right"/>
    </xf>
    <xf numFmtId="164" fontId="8" fillId="0" borderId="4" xfId="0" applyFont="1" applyBorder="1" applyAlignment="1">
      <alignment horizontal="center"/>
    </xf>
    <xf numFmtId="37" fontId="8" fillId="0" borderId="4" xfId="0" applyNumberFormat="1" applyFont="1" applyBorder="1"/>
    <xf numFmtId="165" fontId="8" fillId="0" borderId="4" xfId="0" applyNumberFormat="1" applyFont="1" applyBorder="1"/>
    <xf numFmtId="37" fontId="8" fillId="0" borderId="29" xfId="0" quotePrefix="1" applyNumberFormat="1" applyFont="1" applyBorder="1" applyAlignment="1">
      <alignment horizontal="right"/>
    </xf>
    <xf numFmtId="164" fontId="8" fillId="0" borderId="4" xfId="0" quotePrefix="1" applyFont="1" applyBorder="1" applyAlignment="1">
      <alignment horizontal="right"/>
    </xf>
    <xf numFmtId="37" fontId="8" fillId="0" borderId="29" xfId="0" applyNumberFormat="1" applyFont="1" applyBorder="1"/>
    <xf numFmtId="37" fontId="8" fillId="0" borderId="29" xfId="0" applyNumberFormat="1" applyFont="1" applyBorder="1" applyAlignment="1">
      <alignment horizontal="right"/>
    </xf>
    <xf numFmtId="165" fontId="8" fillId="0" borderId="4" xfId="0" applyNumberFormat="1" applyFont="1" applyBorder="1" applyAlignment="1">
      <alignment horizontal="right"/>
    </xf>
    <xf numFmtId="164" fontId="8" fillId="0" borderId="4" xfId="0" applyFont="1" applyBorder="1" applyAlignment="1">
      <alignment horizontal="right"/>
    </xf>
    <xf numFmtId="164" fontId="8" fillId="0" borderId="29" xfId="0" applyFont="1" applyBorder="1" applyAlignment="1">
      <alignment horizontal="center"/>
    </xf>
    <xf numFmtId="164" fontId="8" fillId="0" borderId="29" xfId="0" applyFont="1" applyBorder="1"/>
    <xf numFmtId="165" fontId="8" fillId="0" borderId="29" xfId="0" applyNumberFormat="1" applyFont="1" applyBorder="1"/>
    <xf numFmtId="164" fontId="8" fillId="0" borderId="0" xfId="0" applyFont="1" applyAlignment="1">
      <alignment horizontal="center"/>
    </xf>
    <xf numFmtId="164" fontId="13" fillId="0" borderId="0" xfId="0" applyFont="1"/>
    <xf numFmtId="3" fontId="8" fillId="0" borderId="29" xfId="0" quotePrefix="1" applyNumberFormat="1" applyFont="1" applyBorder="1" applyAlignment="1">
      <alignment horizontal="center"/>
    </xf>
    <xf numFmtId="164" fontId="8" fillId="0" borderId="30" xfId="0" applyFont="1" applyBorder="1"/>
    <xf numFmtId="168" fontId="8" fillId="0" borderId="29" xfId="1" quotePrefix="1" applyNumberFormat="1" applyFont="1" applyBorder="1" applyAlignment="1">
      <alignment horizontal="right"/>
    </xf>
    <xf numFmtId="164" fontId="8" fillId="0" borderId="31" xfId="0" applyFont="1" applyBorder="1" applyAlignment="1">
      <alignment horizontal="center" vertical="center"/>
    </xf>
    <xf numFmtId="164" fontId="8" fillId="0" borderId="0" xfId="0" applyFont="1" applyAlignment="1">
      <alignment wrapText="1"/>
    </xf>
    <xf numFmtId="164" fontId="8" fillId="0" borderId="32" xfId="0" applyFont="1" applyBorder="1"/>
    <xf numFmtId="164" fontId="8" fillId="0" borderId="31" xfId="0" applyFont="1" applyBorder="1" applyAlignment="1">
      <alignment horizontal="center" wrapText="1"/>
    </xf>
    <xf numFmtId="164" fontId="8" fillId="0" borderId="31" xfId="0" applyFont="1" applyBorder="1" applyAlignment="1">
      <alignment horizontal="center" vertical="center" wrapText="1"/>
    </xf>
    <xf numFmtId="169" fontId="8" fillId="0" borderId="29" xfId="1" applyNumberFormat="1" applyFont="1" applyBorder="1"/>
    <xf numFmtId="169" fontId="8" fillId="0" borderId="32" xfId="1" applyNumberFormat="1" applyFont="1" applyBorder="1"/>
    <xf numFmtId="167" fontId="8" fillId="0" borderId="29" xfId="0" applyNumberFormat="1" applyFont="1" applyBorder="1"/>
    <xf numFmtId="167" fontId="8" fillId="0" borderId="32" xfId="0" applyNumberFormat="1" applyFont="1" applyBorder="1"/>
    <xf numFmtId="164" fontId="8" fillId="0" borderId="27" xfId="0" applyFont="1" applyBorder="1" applyAlignment="1">
      <alignment horizontal="center"/>
    </xf>
    <xf numFmtId="164" fontId="8" fillId="0" borderId="28" xfId="0" applyFont="1" applyBorder="1" applyAlignment="1">
      <alignment horizontal="center"/>
    </xf>
    <xf numFmtId="164" fontId="8" fillId="0" borderId="29" xfId="0" applyFont="1" applyBorder="1" applyAlignment="1">
      <alignment horizontal="left"/>
    </xf>
    <xf numFmtId="164" fontId="8" fillId="0" borderId="4" xfId="0" applyFont="1" applyBorder="1"/>
    <xf numFmtId="164" fontId="8" fillId="0" borderId="29" xfId="0" applyFont="1" applyBorder="1" applyAlignment="1">
      <alignment horizontal="left" vertical="center" wrapText="1"/>
    </xf>
    <xf numFmtId="164" fontId="8" fillId="0" borderId="27" xfId="0" applyFont="1" applyBorder="1"/>
    <xf numFmtId="164" fontId="8" fillId="0" borderId="28" xfId="0" applyFont="1" applyBorder="1"/>
    <xf numFmtId="165" fontId="8" fillId="0" borderId="27" xfId="0" applyNumberFormat="1" applyFont="1" applyBorder="1"/>
    <xf numFmtId="168" fontId="8" fillId="0" borderId="4" xfId="1" quotePrefix="1" applyNumberFormat="1" applyFont="1" applyBorder="1" applyAlignment="1">
      <alignment horizontal="right"/>
    </xf>
    <xf numFmtId="165" fontId="8" fillId="0" borderId="29" xfId="0" quotePrefix="1" applyNumberFormat="1" applyFont="1" applyBorder="1" applyAlignment="1">
      <alignment horizontal="center"/>
    </xf>
    <xf numFmtId="165" fontId="8" fillId="0" borderId="29" xfId="0" quotePrefix="1" applyNumberFormat="1" applyFont="1" applyBorder="1" applyAlignment="1">
      <alignment horizontal="right"/>
    </xf>
    <xf numFmtId="164" fontId="8" fillId="0" borderId="26" xfId="0" applyFont="1" applyBorder="1" applyAlignment="1">
      <alignment vertical="center" wrapText="1"/>
    </xf>
    <xf numFmtId="164" fontId="10" fillId="0" borderId="26" xfId="0" applyFont="1" applyBorder="1"/>
    <xf numFmtId="164" fontId="8" fillId="0" borderId="0" xfId="0" applyFont="1" applyAlignment="1">
      <alignment vertical="center" wrapText="1"/>
    </xf>
    <xf numFmtId="164" fontId="10" fillId="0" borderId="0" xfId="0" applyFont="1"/>
    <xf numFmtId="164" fontId="8" fillId="0" borderId="31" xfId="0" applyFont="1" applyBorder="1" applyAlignment="1">
      <alignment horizontal="center" vertical="center"/>
    </xf>
    <xf numFmtId="164" fontId="10" fillId="0" borderId="32" xfId="0" applyFont="1" applyBorder="1"/>
    <xf numFmtId="164" fontId="10" fillId="0" borderId="26" xfId="0" applyFont="1" applyBorder="1" applyAlignment="1">
      <alignment vertical="center" wrapText="1"/>
    </xf>
    <xf numFmtId="164" fontId="8" fillId="0" borderId="0" xfId="0" applyFont="1" applyAlignment="1">
      <alignment wrapText="1"/>
    </xf>
    <xf numFmtId="164" fontId="10" fillId="0" borderId="0" xfId="0" applyFont="1" applyAlignment="1">
      <alignment wrapText="1"/>
    </xf>
    <xf numFmtId="164" fontId="8" fillId="0" borderId="0" xfId="0" applyFont="1" applyAlignment="1">
      <alignment horizontal="left" wrapText="1"/>
    </xf>
    <xf numFmtId="164" fontId="8" fillId="0" borderId="24" xfId="0" applyFont="1" applyBorder="1" applyAlignment="1">
      <alignment horizontal="center" vertical="center"/>
    </xf>
    <xf numFmtId="164" fontId="8" fillId="0" borderId="25" xfId="0" applyFont="1" applyBorder="1" applyAlignment="1">
      <alignment horizontal="center" vertical="center"/>
    </xf>
    <xf numFmtId="167" fontId="8" fillId="0" borderId="33" xfId="0" applyNumberFormat="1" applyFont="1" applyBorder="1" applyAlignment="1">
      <alignment horizontal="center"/>
    </xf>
    <xf numFmtId="167" fontId="8" fillId="0" borderId="4" xfId="0" applyNumberFormat="1" applyFont="1" applyBorder="1" applyAlignment="1">
      <alignment horizontal="center"/>
    </xf>
    <xf numFmtId="164" fontId="8" fillId="0" borderId="33" xfId="0" quotePrefix="1" applyFont="1" applyBorder="1" applyAlignment="1">
      <alignment horizontal="center"/>
    </xf>
    <xf numFmtId="164" fontId="8" fillId="0" borderId="4" xfId="0" applyFont="1" applyBorder="1" applyAlignment="1">
      <alignment horizontal="center"/>
    </xf>
    <xf numFmtId="167" fontId="8" fillId="0" borderId="34" xfId="0" quotePrefix="1" applyNumberFormat="1" applyFont="1" applyBorder="1" applyAlignment="1">
      <alignment horizontal="center"/>
    </xf>
    <xf numFmtId="167" fontId="8" fillId="0" borderId="30" xfId="0" quotePrefix="1" applyNumberFormat="1" applyFont="1" applyBorder="1" applyAlignment="1">
      <alignment horizontal="center"/>
    </xf>
    <xf numFmtId="164" fontId="13" fillId="0" borderId="0" xfId="0" applyFont="1" applyAlignment="1">
      <alignment horizontal="center"/>
    </xf>
    <xf numFmtId="164" fontId="8" fillId="0" borderId="0" xfId="0" applyFont="1" applyAlignment="1">
      <alignment horizontal="center"/>
    </xf>
    <xf numFmtId="164" fontId="8" fillId="0" borderId="34" xfId="0" applyFont="1" applyBorder="1" applyAlignment="1">
      <alignment horizontal="center" vertical="center"/>
    </xf>
    <xf numFmtId="164" fontId="8" fillId="0" borderId="32" xfId="0" applyFont="1" applyBorder="1" applyAlignment="1">
      <alignment horizontal="center" vertical="center"/>
    </xf>
    <xf numFmtId="164" fontId="8" fillId="0" borderId="26" xfId="0" applyFont="1" applyBorder="1" applyAlignment="1">
      <alignment horizontal="center" vertical="center"/>
    </xf>
    <xf numFmtId="164" fontId="8" fillId="0" borderId="35" xfId="0" applyFont="1" applyBorder="1" applyAlignment="1">
      <alignment horizontal="center" vertical="center"/>
    </xf>
    <xf numFmtId="164" fontId="8" fillId="0" borderId="30" xfId="0" applyFont="1" applyBorder="1" applyAlignment="1">
      <alignment horizontal="center" vertical="center"/>
    </xf>
    <xf numFmtId="164" fontId="8" fillId="0" borderId="31" xfId="0" applyFont="1" applyBorder="1" applyAlignment="1">
      <alignment horizontal="center" wrapText="1"/>
    </xf>
    <xf numFmtId="164" fontId="8" fillId="0" borderId="32" xfId="0" applyFont="1" applyBorder="1" applyAlignment="1">
      <alignment horizontal="center" wrapText="1"/>
    </xf>
    <xf numFmtId="164" fontId="8" fillId="0" borderId="31" xfId="0" applyFont="1" applyBorder="1" applyAlignment="1">
      <alignment horizontal="center" vertical="center" wrapText="1"/>
    </xf>
    <xf numFmtId="164" fontId="8" fillId="0" borderId="32" xfId="0"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
  <sheetViews>
    <sheetView tabSelected="1" workbookViewId="0"/>
  </sheetViews>
  <sheetFormatPr defaultColWidth="9" defaultRowHeight="15"/>
  <cols>
    <col min="1" max="1" width="94.125" style="54" bestFit="1" customWidth="1"/>
    <col min="2" max="16384" width="9" style="54"/>
  </cols>
  <sheetData>
    <row r="1" spans="1:1">
      <c r="A1" s="75" t="s">
        <v>107</v>
      </c>
    </row>
    <row r="2" spans="1:1" ht="15.75">
      <c r="A2" s="76" t="s">
        <v>140</v>
      </c>
    </row>
    <row r="3" spans="1:1" ht="15.75">
      <c r="A3" s="76" t="s">
        <v>141</v>
      </c>
    </row>
    <row r="4" spans="1:1" ht="15.75">
      <c r="A4" s="76" t="s">
        <v>142</v>
      </c>
    </row>
    <row r="5" spans="1:1" ht="15.75">
      <c r="A5" s="76" t="s">
        <v>143</v>
      </c>
    </row>
  </sheetData>
  <phoneticPr fontId="0" type="noConversion"/>
  <printOptions horizontalCentered="1"/>
  <pageMargins left="0" right="0" top="1" bottom="1" header="0.5" footer="0.5"/>
  <pageSetup orientation="portrait" horizontalDpi="300" verticalDpi="300" r:id="rId1"/>
  <headerFooter alignWithMargins="0">
    <oddHeader>&amp;C&amp;"Arial,Bold"&amp;12&amp;D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A1" transitionEvaluation="1" transitionEntry="1"/>
  <dimension ref="B2:F51"/>
  <sheetViews>
    <sheetView workbookViewId="0">
      <selection activeCell="B2" sqref="B2"/>
    </sheetView>
  </sheetViews>
  <sheetFormatPr defaultColWidth="9" defaultRowHeight="15"/>
  <cols>
    <col min="1" max="1" width="2.25" style="54" customWidth="1"/>
    <col min="2" max="5" width="9" style="54"/>
    <col min="6" max="6" width="9" style="54" customWidth="1"/>
    <col min="7" max="8" width="9" style="54"/>
    <col min="9" max="9" width="10.375" style="54" bestFit="1" customWidth="1"/>
    <col min="10" max="16384" width="9" style="54"/>
  </cols>
  <sheetData>
    <row r="2" spans="2:6" ht="15.75">
      <c r="B2" s="55" t="s">
        <v>0</v>
      </c>
      <c r="C2" s="56"/>
      <c r="D2" s="56"/>
      <c r="E2" s="56"/>
      <c r="F2" s="56"/>
    </row>
    <row r="3" spans="2:6" ht="15.75">
      <c r="B3" s="55" t="s">
        <v>1</v>
      </c>
      <c r="C3" s="56"/>
      <c r="D3" s="56"/>
      <c r="E3" s="56"/>
      <c r="F3" s="56"/>
    </row>
    <row r="4" spans="2:6">
      <c r="B4" s="56" t="s">
        <v>2</v>
      </c>
      <c r="C4" s="56"/>
      <c r="D4" s="56"/>
      <c r="E4" s="56"/>
      <c r="F4" s="56"/>
    </row>
    <row r="5" spans="2:6">
      <c r="B5" s="56" t="s">
        <v>144</v>
      </c>
      <c r="C5" s="56"/>
      <c r="D5" s="56"/>
      <c r="E5" s="56"/>
      <c r="F5" s="56"/>
    </row>
    <row r="6" spans="2:6">
      <c r="B6" s="57" t="s">
        <v>3</v>
      </c>
      <c r="C6" s="58"/>
      <c r="D6" s="104" t="s">
        <v>5</v>
      </c>
      <c r="E6" s="59" t="s">
        <v>106</v>
      </c>
      <c r="F6" s="58"/>
    </row>
    <row r="7" spans="2:6" ht="45">
      <c r="B7" s="60" t="s">
        <v>61</v>
      </c>
      <c r="C7" s="61" t="s">
        <v>103</v>
      </c>
      <c r="D7" s="105"/>
      <c r="E7" s="60" t="s">
        <v>61</v>
      </c>
      <c r="F7" s="61" t="s">
        <v>103</v>
      </c>
    </row>
    <row r="8" spans="2:6">
      <c r="B8" s="62" t="s">
        <v>7</v>
      </c>
      <c r="C8" s="62" t="s">
        <v>7</v>
      </c>
      <c r="D8" s="63">
        <v>1900</v>
      </c>
      <c r="E8" s="64">
        <v>1325</v>
      </c>
      <c r="F8" s="65">
        <v>30.3</v>
      </c>
    </row>
    <row r="9" spans="2:6">
      <c r="B9" s="62" t="s">
        <v>7</v>
      </c>
      <c r="C9" s="62" t="s">
        <v>7</v>
      </c>
      <c r="D9" s="63">
        <v>1910</v>
      </c>
      <c r="E9" s="64">
        <v>2559</v>
      </c>
      <c r="F9" s="65">
        <v>39.9</v>
      </c>
    </row>
    <row r="10" spans="2:6">
      <c r="B10" s="66">
        <v>70010</v>
      </c>
      <c r="C10" s="67">
        <v>39.4</v>
      </c>
      <c r="D10" s="63">
        <v>1920</v>
      </c>
      <c r="E10" s="64">
        <v>3770</v>
      </c>
      <c r="F10" s="65">
        <v>40.9</v>
      </c>
    </row>
    <row r="11" spans="2:6">
      <c r="B11" s="68">
        <v>86466</v>
      </c>
      <c r="C11" s="65">
        <v>39.200000000000003</v>
      </c>
      <c r="D11" s="63">
        <v>1930</v>
      </c>
      <c r="E11" s="64">
        <v>3714</v>
      </c>
      <c r="F11" s="65">
        <v>37.6</v>
      </c>
    </row>
    <row r="12" spans="2:6">
      <c r="B12" s="68">
        <v>73802</v>
      </c>
      <c r="C12" s="65">
        <v>31.3</v>
      </c>
      <c r="D12" s="63">
        <v>1940</v>
      </c>
      <c r="E12" s="64">
        <v>2602</v>
      </c>
      <c r="F12" s="65">
        <v>26.3</v>
      </c>
    </row>
    <row r="13" spans="2:6">
      <c r="B13" s="68">
        <v>68262</v>
      </c>
      <c r="C13" s="65">
        <v>18.399999999999999</v>
      </c>
      <c r="D13" s="63">
        <v>1950</v>
      </c>
      <c r="E13" s="64">
        <v>3095</v>
      </c>
      <c r="F13" s="65">
        <v>19.3</v>
      </c>
    </row>
    <row r="14" spans="2:6">
      <c r="B14" s="68">
        <v>68480</v>
      </c>
      <c r="C14" s="65">
        <v>15.8</v>
      </c>
      <c r="D14" s="63">
        <v>1960</v>
      </c>
      <c r="E14" s="64">
        <v>3008</v>
      </c>
      <c r="F14" s="65">
        <v>15.4</v>
      </c>
    </row>
    <row r="15" spans="2:6">
      <c r="B15" s="68">
        <v>52961</v>
      </c>
      <c r="C15" s="65">
        <v>14</v>
      </c>
      <c r="D15" s="63">
        <v>1970</v>
      </c>
      <c r="E15" s="64">
        <v>2060</v>
      </c>
      <c r="F15" s="65">
        <v>12</v>
      </c>
    </row>
    <row r="16" spans="2:6">
      <c r="B16" s="68">
        <v>33353</v>
      </c>
      <c r="C16" s="65">
        <v>9.1</v>
      </c>
      <c r="D16" s="63">
        <v>1980</v>
      </c>
      <c r="E16" s="64">
        <v>1135</v>
      </c>
      <c r="F16" s="65">
        <v>7.8</v>
      </c>
    </row>
    <row r="17" spans="2:6">
      <c r="B17" s="68">
        <v>31386</v>
      </c>
      <c r="C17" s="65">
        <v>7.5</v>
      </c>
      <c r="D17" s="63">
        <v>1990</v>
      </c>
      <c r="E17" s="64">
        <v>830</v>
      </c>
      <c r="F17" s="65">
        <v>5.4</v>
      </c>
    </row>
    <row r="18" spans="2:6">
      <c r="B18" s="68">
        <v>30160</v>
      </c>
      <c r="C18" s="65">
        <v>7.3</v>
      </c>
      <c r="D18" s="63">
        <v>1991</v>
      </c>
      <c r="E18" s="64">
        <v>775</v>
      </c>
      <c r="F18" s="65">
        <v>5.2</v>
      </c>
    </row>
    <row r="19" spans="2:6">
      <c r="B19" s="68">
        <v>30256</v>
      </c>
      <c r="C19" s="65">
        <v>7.4</v>
      </c>
      <c r="D19" s="63">
        <v>1992</v>
      </c>
      <c r="E19" s="64">
        <v>755</v>
      </c>
      <c r="F19" s="65">
        <v>5.2</v>
      </c>
    </row>
    <row r="20" spans="2:6">
      <c r="B20" s="69">
        <v>28766</v>
      </c>
      <c r="C20" s="65">
        <v>7.1</v>
      </c>
      <c r="D20" s="63">
        <v>1993</v>
      </c>
      <c r="E20" s="64">
        <v>726</v>
      </c>
      <c r="F20" s="65">
        <v>5.2</v>
      </c>
    </row>
    <row r="21" spans="2:6">
      <c r="B21" s="69">
        <v>27937</v>
      </c>
      <c r="C21" s="70">
        <v>7</v>
      </c>
      <c r="D21" s="63">
        <v>1994</v>
      </c>
      <c r="E21" s="64">
        <v>731</v>
      </c>
      <c r="F21" s="65">
        <v>5.3</v>
      </c>
    </row>
    <row r="22" spans="2:6">
      <c r="B22" s="69">
        <v>27294</v>
      </c>
      <c r="C22" s="70">
        <v>7</v>
      </c>
      <c r="D22" s="63">
        <v>1995</v>
      </c>
      <c r="E22" s="64">
        <v>767</v>
      </c>
      <c r="F22" s="65">
        <v>5.7</v>
      </c>
    </row>
    <row r="23" spans="2:6">
      <c r="B23" s="69">
        <v>27069</v>
      </c>
      <c r="C23" s="71">
        <v>6.9</v>
      </c>
      <c r="D23" s="63">
        <v>1996</v>
      </c>
      <c r="E23" s="64">
        <v>759</v>
      </c>
      <c r="F23" s="65">
        <v>5.7</v>
      </c>
    </row>
    <row r="24" spans="2:6">
      <c r="B24" s="69">
        <v>26486</v>
      </c>
      <c r="C24" s="71">
        <v>6.8</v>
      </c>
      <c r="D24" s="63">
        <v>1997</v>
      </c>
      <c r="E24" s="64">
        <v>798</v>
      </c>
      <c r="F24" s="65">
        <v>6</v>
      </c>
    </row>
    <row r="25" spans="2:6">
      <c r="B25" s="77">
        <v>26702</v>
      </c>
      <c r="C25" s="62">
        <v>6.7</v>
      </c>
      <c r="D25" s="63">
        <v>1998</v>
      </c>
      <c r="E25" s="64">
        <v>830</v>
      </c>
      <c r="F25" s="65">
        <v>6.171967370370095</v>
      </c>
    </row>
    <row r="26" spans="2:6">
      <c r="B26" s="77">
        <v>26884</v>
      </c>
      <c r="C26" s="62">
        <v>6.7</v>
      </c>
      <c r="D26" s="63">
        <v>1999</v>
      </c>
      <c r="E26" s="64">
        <v>799</v>
      </c>
      <c r="F26" s="65">
        <v>5.9</v>
      </c>
    </row>
    <row r="27" spans="2:6">
      <c r="B27" s="77">
        <v>27003</v>
      </c>
      <c r="C27" s="62">
        <v>6.6</v>
      </c>
      <c r="D27" s="72">
        <v>2000</v>
      </c>
      <c r="E27" s="68">
        <v>787</v>
      </c>
      <c r="F27" s="65">
        <v>5.7514524792633468</v>
      </c>
    </row>
    <row r="28" spans="2:6">
      <c r="B28" s="77">
        <v>26373</v>
      </c>
      <c r="C28" s="62">
        <v>6.5</v>
      </c>
      <c r="D28" s="72">
        <v>2001</v>
      </c>
      <c r="E28" s="68">
        <v>786</v>
      </c>
      <c r="F28" s="65">
        <v>5.8642274663702221</v>
      </c>
    </row>
    <row r="29" spans="2:6">
      <c r="B29" s="77">
        <v>25943</v>
      </c>
      <c r="C29" s="62">
        <v>6.4</v>
      </c>
      <c r="D29" s="72">
        <v>2002</v>
      </c>
      <c r="E29" s="68">
        <v>748</v>
      </c>
      <c r="F29" s="74">
        <v>5.8</v>
      </c>
    </row>
    <row r="30" spans="2:6">
      <c r="B30" s="77">
        <v>26004</v>
      </c>
      <c r="C30" s="62">
        <v>6.3</v>
      </c>
      <c r="D30" s="72">
        <v>2003</v>
      </c>
      <c r="E30" s="68">
        <v>754</v>
      </c>
      <c r="F30" s="74">
        <v>5.8</v>
      </c>
    </row>
    <row r="31" spans="2:6">
      <c r="B31" s="77">
        <v>26001</v>
      </c>
      <c r="C31" s="62">
        <v>6.3</v>
      </c>
      <c r="D31" s="72">
        <v>2004</v>
      </c>
      <c r="E31" s="68">
        <v>798</v>
      </c>
      <c r="F31" s="74">
        <v>6.2</v>
      </c>
    </row>
    <row r="32" spans="2:6">
      <c r="B32" s="77">
        <v>25894</v>
      </c>
      <c r="C32" s="62">
        <v>6.2</v>
      </c>
      <c r="D32" s="72">
        <v>2005</v>
      </c>
      <c r="E32" s="68">
        <v>823</v>
      </c>
      <c r="F32" s="74">
        <v>6.3</v>
      </c>
    </row>
    <row r="33" spans="2:6">
      <c r="B33" s="77">
        <v>25972</v>
      </c>
      <c r="C33" s="62">
        <v>6.1</v>
      </c>
      <c r="D33" s="72">
        <v>2006</v>
      </c>
      <c r="E33" s="68">
        <v>751</v>
      </c>
      <c r="F33" s="74">
        <v>5.8540159640808183</v>
      </c>
    </row>
    <row r="34" spans="2:6">
      <c r="B34" s="77">
        <v>26593</v>
      </c>
      <c r="C34" s="62">
        <v>6.1</v>
      </c>
      <c r="D34" s="72">
        <v>2007</v>
      </c>
      <c r="E34" s="68">
        <v>714</v>
      </c>
      <c r="F34" s="74">
        <v>5.7</v>
      </c>
    </row>
    <row r="35" spans="2:6">
      <c r="B35" s="77">
        <v>26335</v>
      </c>
      <c r="C35" s="62">
        <v>6.2</v>
      </c>
      <c r="D35" s="72">
        <v>2008</v>
      </c>
      <c r="E35" s="68">
        <v>754</v>
      </c>
      <c r="F35" s="74">
        <v>6.2</v>
      </c>
    </row>
    <row r="36" spans="2:6">
      <c r="B36" s="77">
        <v>24872</v>
      </c>
      <c r="C36" s="79">
        <v>6</v>
      </c>
      <c r="D36" s="72">
        <v>2009</v>
      </c>
      <c r="E36" s="68">
        <v>676</v>
      </c>
      <c r="F36" s="74">
        <v>5.8</v>
      </c>
    </row>
    <row r="37" spans="2:6">
      <c r="B37" s="77">
        <v>24258</v>
      </c>
      <c r="C37" s="79">
        <v>6.1</v>
      </c>
      <c r="D37" s="72">
        <v>2010</v>
      </c>
      <c r="E37" s="64">
        <v>540</v>
      </c>
      <c r="F37" s="74">
        <v>4.7</v>
      </c>
    </row>
    <row r="38" spans="2:6">
      <c r="B38" s="77">
        <v>24289</v>
      </c>
      <c r="C38" s="79">
        <v>6.1</v>
      </c>
      <c r="D38" s="72">
        <v>2011</v>
      </c>
      <c r="E38" s="64">
        <v>681</v>
      </c>
      <c r="F38" s="65">
        <v>6</v>
      </c>
    </row>
    <row r="39" spans="2:6">
      <c r="B39" s="77">
        <v>24073</v>
      </c>
      <c r="C39" s="62">
        <v>6.1</v>
      </c>
      <c r="D39" s="63">
        <v>2012</v>
      </c>
      <c r="E39" s="64">
        <v>562</v>
      </c>
      <c r="F39" s="65">
        <f>E39/112708*1000</f>
        <v>4.9863363736380739</v>
      </c>
    </row>
    <row r="40" spans="2:6">
      <c r="B40" s="77">
        <v>23595</v>
      </c>
      <c r="C40" s="79">
        <v>6</v>
      </c>
      <c r="D40" s="63">
        <v>2013</v>
      </c>
      <c r="E40" s="64">
        <v>536</v>
      </c>
      <c r="F40" s="65">
        <f>E40/113732*1000</f>
        <v>4.7128336791756062</v>
      </c>
    </row>
    <row r="41" spans="2:6">
      <c r="B41" s="77">
        <v>23980</v>
      </c>
      <c r="C41" s="79">
        <v>6</v>
      </c>
      <c r="D41" s="63">
        <v>2014</v>
      </c>
      <c r="E41" s="64">
        <v>588</v>
      </c>
      <c r="F41" s="65">
        <f>E41/114460*1000</f>
        <v>5.1371658221212648</v>
      </c>
    </row>
    <row r="42" spans="2:6">
      <c r="B42" s="77">
        <v>23776</v>
      </c>
      <c r="C42" s="79">
        <v>6</v>
      </c>
      <c r="D42" s="63">
        <v>2015</v>
      </c>
      <c r="E42" s="64">
        <v>541</v>
      </c>
      <c r="F42" s="65">
        <f>E42/113231*1000</f>
        <v>4.777843523416732</v>
      </c>
    </row>
    <row r="43" spans="2:6">
      <c r="B43" s="77">
        <v>23880</v>
      </c>
      <c r="C43" s="79">
        <v>6.1</v>
      </c>
      <c r="D43" s="63">
        <v>2016</v>
      </c>
      <c r="E43" s="64">
        <v>618</v>
      </c>
      <c r="F43" s="65">
        <f>E43/113374*1000</f>
        <v>5.4509852347098988</v>
      </c>
    </row>
    <row r="44" spans="2:6">
      <c r="B44" s="77">
        <v>22827</v>
      </c>
      <c r="C44" s="79">
        <v>5.9</v>
      </c>
      <c r="D44" s="63">
        <v>2017</v>
      </c>
      <c r="E44" s="64">
        <v>605</v>
      </c>
      <c r="F44" s="65">
        <f>E44/111507*1000</f>
        <v>5.4256683436914273</v>
      </c>
    </row>
    <row r="45" spans="2:6">
      <c r="B45" s="77">
        <v>22459</v>
      </c>
      <c r="C45" s="79">
        <v>5.9</v>
      </c>
      <c r="D45" s="63">
        <v>2018</v>
      </c>
      <c r="E45" s="64">
        <v>657</v>
      </c>
      <c r="F45" s="65">
        <f>E45/110093*1000</f>
        <v>5.9676818689653288</v>
      </c>
    </row>
    <row r="46" spans="2:6">
      <c r="B46" s="77">
        <v>21478</v>
      </c>
      <c r="C46" s="97">
        <v>5.7</v>
      </c>
      <c r="D46" s="63">
        <v>2019</v>
      </c>
      <c r="E46" s="64">
        <v>636</v>
      </c>
      <c r="F46" s="65">
        <v>5.9</v>
      </c>
    </row>
    <row r="47" spans="2:6">
      <c r="B47" s="77">
        <v>20854</v>
      </c>
      <c r="C47" s="97">
        <v>5.7</v>
      </c>
      <c r="D47" s="63">
        <v>2020</v>
      </c>
      <c r="E47" s="64">
        <v>601</v>
      </c>
      <c r="F47" s="65">
        <v>5.8</v>
      </c>
    </row>
    <row r="48" spans="2:6">
      <c r="B48" s="77" t="s">
        <v>149</v>
      </c>
      <c r="C48" s="97" t="s">
        <v>149</v>
      </c>
      <c r="D48" s="63">
        <v>2021</v>
      </c>
      <c r="E48" s="64">
        <v>523</v>
      </c>
      <c r="F48" s="65">
        <v>5.0999999999999996</v>
      </c>
    </row>
    <row r="49" spans="2:6">
      <c r="B49" s="82"/>
      <c r="C49" s="78"/>
      <c r="D49" s="78"/>
      <c r="E49" s="78"/>
      <c r="F49" s="78"/>
    </row>
    <row r="50" spans="2:6" ht="103.5" customHeight="1">
      <c r="B50" s="100" t="s">
        <v>102</v>
      </c>
      <c r="C50" s="101"/>
      <c r="D50" s="101"/>
      <c r="E50" s="101"/>
      <c r="F50" s="101"/>
    </row>
    <row r="51" spans="2:6" ht="61.5" customHeight="1">
      <c r="B51" s="102" t="s">
        <v>148</v>
      </c>
      <c r="C51" s="103"/>
      <c r="D51" s="103"/>
      <c r="E51" s="103"/>
      <c r="F51" s="103"/>
    </row>
  </sheetData>
  <mergeCells count="3">
    <mergeCell ref="B50:F50"/>
    <mergeCell ref="B51:F51"/>
    <mergeCell ref="D6:D7"/>
  </mergeCells>
  <phoneticPr fontId="0" type="noConversion"/>
  <printOptions horizontalCentered="1"/>
  <pageMargins left="0.75" right="0.75" top="0.5" bottom="0.5" header="0" footer="0"/>
  <pageSetup orientation="portrait" horizontalDpi="4294967292" vertic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H33"/>
  <sheetViews>
    <sheetView topLeftCell="A14" workbookViewId="0">
      <selection activeCell="F23" sqref="F23:H31"/>
    </sheetView>
  </sheetViews>
  <sheetFormatPr defaultColWidth="9" defaultRowHeight="15"/>
  <cols>
    <col min="1" max="1" width="3.125" style="54" customWidth="1"/>
    <col min="2" max="2" width="46.25" style="54" customWidth="1"/>
    <col min="3" max="3" width="10.375" style="54" customWidth="1"/>
    <col min="4" max="5" width="9" style="54"/>
    <col min="6" max="6" width="46.25" style="54" customWidth="1"/>
    <col min="7" max="7" width="10.375" style="54" customWidth="1"/>
    <col min="8" max="9" width="9" style="54"/>
    <col min="10" max="10" width="46.25" style="54" customWidth="1"/>
    <col min="11" max="11" width="10.375" style="54" customWidth="1"/>
    <col min="12" max="13" width="9" style="54"/>
    <col min="14" max="14" width="46.25" style="54" customWidth="1"/>
    <col min="15" max="15" width="10.375" style="54" customWidth="1"/>
    <col min="16" max="16384" width="9" style="54"/>
  </cols>
  <sheetData>
    <row r="2" spans="2:8" ht="15.75">
      <c r="B2" s="55" t="s">
        <v>9</v>
      </c>
      <c r="C2" s="56"/>
      <c r="D2" s="56"/>
      <c r="F2" s="55" t="s">
        <v>9</v>
      </c>
      <c r="G2" s="56"/>
      <c r="H2" s="56"/>
    </row>
    <row r="3" spans="2:8" ht="15.75">
      <c r="B3" s="55" t="s">
        <v>10</v>
      </c>
      <c r="C3" s="56"/>
      <c r="D3" s="56"/>
      <c r="F3" s="55" t="s">
        <v>10</v>
      </c>
      <c r="G3" s="56"/>
      <c r="H3" s="56"/>
    </row>
    <row r="4" spans="2:8">
      <c r="B4" s="56" t="s">
        <v>130</v>
      </c>
      <c r="C4" s="56"/>
      <c r="D4" s="56"/>
      <c r="F4" s="56" t="s">
        <v>134</v>
      </c>
      <c r="G4" s="56"/>
      <c r="H4" s="56"/>
    </row>
    <row r="5" spans="2:8" ht="15" customHeight="1">
      <c r="B5" s="89" t="s">
        <v>104</v>
      </c>
      <c r="C5" s="90" t="s">
        <v>12</v>
      </c>
      <c r="D5" s="90" t="s">
        <v>13</v>
      </c>
      <c r="F5" s="89" t="s">
        <v>104</v>
      </c>
      <c r="G5" s="90" t="s">
        <v>12</v>
      </c>
      <c r="H5" s="90" t="s">
        <v>13</v>
      </c>
    </row>
    <row r="6" spans="2:8" ht="15" customHeight="1">
      <c r="B6" s="91" t="s">
        <v>109</v>
      </c>
      <c r="C6" s="92">
        <v>354</v>
      </c>
      <c r="D6" s="74">
        <v>321.5</v>
      </c>
      <c r="F6" s="91" t="s">
        <v>109</v>
      </c>
      <c r="G6" s="92">
        <v>357</v>
      </c>
      <c r="H6" s="74">
        <v>330.8</v>
      </c>
    </row>
    <row r="7" spans="2:8" ht="30">
      <c r="B7" s="93" t="s">
        <v>126</v>
      </c>
      <c r="C7" s="92">
        <v>125</v>
      </c>
      <c r="D7" s="74">
        <v>113.5</v>
      </c>
      <c r="F7" s="93" t="s">
        <v>126</v>
      </c>
      <c r="G7" s="92">
        <v>116</v>
      </c>
      <c r="H7" s="74">
        <v>107.5</v>
      </c>
    </row>
    <row r="8" spans="2:8" ht="30">
      <c r="B8" s="93" t="s">
        <v>127</v>
      </c>
      <c r="C8" s="92">
        <v>57</v>
      </c>
      <c r="D8" s="74">
        <v>51.8</v>
      </c>
      <c r="F8" s="93" t="s">
        <v>127</v>
      </c>
      <c r="G8" s="92">
        <v>59</v>
      </c>
      <c r="H8" s="74">
        <v>54.7</v>
      </c>
    </row>
    <row r="9" spans="2:8">
      <c r="B9" s="93" t="s">
        <v>108</v>
      </c>
      <c r="C9" s="92">
        <v>39</v>
      </c>
      <c r="D9" s="74">
        <v>35.4</v>
      </c>
      <c r="F9" s="93" t="s">
        <v>108</v>
      </c>
      <c r="G9" s="92">
        <v>44</v>
      </c>
      <c r="H9" s="74">
        <v>40.799999999999997</v>
      </c>
    </row>
    <row r="10" spans="2:8" ht="30">
      <c r="B10" s="93" t="s">
        <v>110</v>
      </c>
      <c r="C10" s="92">
        <v>2</v>
      </c>
      <c r="D10" s="98" t="s">
        <v>135</v>
      </c>
      <c r="F10" s="93" t="s">
        <v>110</v>
      </c>
      <c r="G10" s="92">
        <v>0</v>
      </c>
      <c r="H10" s="98" t="s">
        <v>135</v>
      </c>
    </row>
    <row r="11" spans="2:8" ht="15" customHeight="1">
      <c r="B11" s="73" t="s">
        <v>111</v>
      </c>
      <c r="C11" s="92">
        <v>42</v>
      </c>
      <c r="D11" s="74">
        <v>38.1</v>
      </c>
      <c r="F11" s="73" t="s">
        <v>111</v>
      </c>
      <c r="G11" s="92">
        <v>32</v>
      </c>
      <c r="H11" s="74">
        <v>29.7</v>
      </c>
    </row>
    <row r="12" spans="2:8" ht="15" customHeight="1">
      <c r="B12" s="73" t="s">
        <v>112</v>
      </c>
      <c r="C12" s="92">
        <v>38</v>
      </c>
      <c r="D12" s="74">
        <v>34.5</v>
      </c>
      <c r="F12" s="73" t="s">
        <v>112</v>
      </c>
      <c r="G12" s="92">
        <v>28</v>
      </c>
      <c r="H12" s="74">
        <v>26</v>
      </c>
    </row>
    <row r="13" spans="2:8" ht="15" customHeight="1">
      <c r="B13" s="94" t="s">
        <v>14</v>
      </c>
      <c r="C13" s="95">
        <v>657</v>
      </c>
      <c r="D13" s="96">
        <v>596.79999999999995</v>
      </c>
      <c r="F13" s="94" t="s">
        <v>14</v>
      </c>
      <c r="G13" s="95">
        <v>636</v>
      </c>
      <c r="H13" s="96">
        <v>589.29999999999995</v>
      </c>
    </row>
    <row r="14" spans="2:8" ht="108.6" customHeight="1">
      <c r="B14" s="100" t="s">
        <v>105</v>
      </c>
      <c r="C14" s="106"/>
      <c r="D14" s="106"/>
      <c r="F14" s="100" t="s">
        <v>105</v>
      </c>
      <c r="G14" s="106"/>
      <c r="H14" s="106"/>
    </row>
    <row r="15" spans="2:8" ht="44.25" customHeight="1">
      <c r="B15" s="107" t="s">
        <v>131</v>
      </c>
      <c r="C15" s="108"/>
      <c r="D15" s="108"/>
      <c r="F15" s="107" t="s">
        <v>133</v>
      </c>
      <c r="G15" s="108"/>
      <c r="H15" s="108"/>
    </row>
    <row r="19" spans="2:8" ht="15.75">
      <c r="B19" s="55" t="s">
        <v>9</v>
      </c>
      <c r="C19" s="56"/>
      <c r="D19" s="56"/>
      <c r="F19" s="55" t="s">
        <v>9</v>
      </c>
      <c r="G19" s="56"/>
      <c r="H19" s="56"/>
    </row>
    <row r="20" spans="2:8" ht="15.75">
      <c r="B20" s="55" t="s">
        <v>10</v>
      </c>
      <c r="C20" s="56"/>
      <c r="D20" s="56"/>
      <c r="F20" s="55" t="s">
        <v>10</v>
      </c>
      <c r="G20" s="56"/>
      <c r="H20" s="56"/>
    </row>
    <row r="21" spans="2:8">
      <c r="B21" s="56" t="s">
        <v>138</v>
      </c>
      <c r="C21" s="56"/>
      <c r="D21" s="56"/>
      <c r="F21" s="56" t="s">
        <v>145</v>
      </c>
      <c r="G21" s="56"/>
      <c r="H21" s="56"/>
    </row>
    <row r="22" spans="2:8">
      <c r="B22" s="89" t="s">
        <v>104</v>
      </c>
      <c r="C22" s="90" t="s">
        <v>12</v>
      </c>
      <c r="D22" s="90" t="s">
        <v>13</v>
      </c>
      <c r="F22" s="89" t="s">
        <v>104</v>
      </c>
      <c r="G22" s="90" t="s">
        <v>12</v>
      </c>
      <c r="H22" s="90" t="s">
        <v>13</v>
      </c>
    </row>
    <row r="23" spans="2:8">
      <c r="B23" s="91" t="s">
        <v>109</v>
      </c>
      <c r="C23" s="92">
        <v>304</v>
      </c>
      <c r="D23" s="74">
        <v>291.89999999999998</v>
      </c>
      <c r="F23" s="91" t="s">
        <v>109</v>
      </c>
      <c r="G23" s="92">
        <v>290</v>
      </c>
      <c r="H23" s="74">
        <v>276.39999999999998</v>
      </c>
    </row>
    <row r="24" spans="2:8" ht="30">
      <c r="B24" s="93" t="s">
        <v>126</v>
      </c>
      <c r="C24" s="92">
        <v>108</v>
      </c>
      <c r="D24" s="74">
        <v>103.7</v>
      </c>
      <c r="F24" s="93" t="s">
        <v>126</v>
      </c>
      <c r="G24" s="92">
        <v>112</v>
      </c>
      <c r="H24" s="74">
        <v>106.8</v>
      </c>
    </row>
    <row r="25" spans="2:8" ht="30">
      <c r="B25" s="93" t="s">
        <v>127</v>
      </c>
      <c r="C25" s="92">
        <v>51</v>
      </c>
      <c r="D25" s="74">
        <v>49</v>
      </c>
      <c r="F25" s="93" t="s">
        <v>127</v>
      </c>
      <c r="G25" s="92">
        <v>57</v>
      </c>
      <c r="H25" s="74">
        <v>54.3</v>
      </c>
    </row>
    <row r="26" spans="2:8">
      <c r="B26" s="93" t="s">
        <v>108</v>
      </c>
      <c r="C26" s="92">
        <v>46</v>
      </c>
      <c r="D26" s="74">
        <v>44.2</v>
      </c>
      <c r="F26" s="93" t="s">
        <v>108</v>
      </c>
      <c r="G26" s="92">
        <v>56</v>
      </c>
      <c r="H26" s="74">
        <v>53.4</v>
      </c>
    </row>
    <row r="27" spans="2:8" ht="30">
      <c r="B27" s="93" t="s">
        <v>110</v>
      </c>
      <c r="C27" s="92">
        <v>6</v>
      </c>
      <c r="D27" s="99">
        <v>5.8</v>
      </c>
      <c r="F27" s="93" t="s">
        <v>110</v>
      </c>
      <c r="G27" s="92">
        <v>0</v>
      </c>
      <c r="H27" s="98" t="s">
        <v>135</v>
      </c>
    </row>
    <row r="28" spans="2:8">
      <c r="B28" s="73" t="s">
        <v>111</v>
      </c>
      <c r="C28" s="92">
        <v>38</v>
      </c>
      <c r="D28" s="74">
        <v>36.5</v>
      </c>
      <c r="F28" s="73" t="s">
        <v>111</v>
      </c>
      <c r="G28" s="92">
        <v>31</v>
      </c>
      <c r="H28" s="74">
        <v>29.5</v>
      </c>
    </row>
    <row r="29" spans="2:8">
      <c r="B29" s="73" t="s">
        <v>112</v>
      </c>
      <c r="C29" s="92">
        <v>43</v>
      </c>
      <c r="D29" s="74">
        <v>41.3</v>
      </c>
      <c r="F29" s="73" t="s">
        <v>112</v>
      </c>
      <c r="G29" s="92">
        <v>44</v>
      </c>
      <c r="H29" s="74">
        <v>41.9</v>
      </c>
    </row>
    <row r="30" spans="2:8">
      <c r="B30" s="73" t="s">
        <v>51</v>
      </c>
      <c r="C30" s="92">
        <v>5</v>
      </c>
      <c r="D30" s="74">
        <v>4.8</v>
      </c>
      <c r="F30" s="73" t="s">
        <v>51</v>
      </c>
      <c r="G30" s="92">
        <v>0</v>
      </c>
      <c r="H30" s="74">
        <v>108.1</v>
      </c>
    </row>
    <row r="31" spans="2:8">
      <c r="B31" s="94" t="s">
        <v>14</v>
      </c>
      <c r="C31" s="95">
        <v>601</v>
      </c>
      <c r="D31" s="96">
        <v>577.1</v>
      </c>
      <c r="F31" s="94" t="s">
        <v>14</v>
      </c>
      <c r="G31" s="95">
        <v>590</v>
      </c>
      <c r="H31" s="96">
        <v>562.4</v>
      </c>
    </row>
    <row r="32" spans="2:8" ht="108.6" customHeight="1">
      <c r="B32" s="100" t="s">
        <v>105</v>
      </c>
      <c r="C32" s="106"/>
      <c r="D32" s="106"/>
      <c r="F32" s="100" t="s">
        <v>105</v>
      </c>
      <c r="G32" s="106"/>
      <c r="H32" s="106"/>
    </row>
    <row r="33" spans="2:8" ht="52.9" customHeight="1">
      <c r="B33" s="107" t="s">
        <v>137</v>
      </c>
      <c r="C33" s="108"/>
      <c r="D33" s="108"/>
      <c r="F33" s="107" t="s">
        <v>146</v>
      </c>
      <c r="G33" s="108"/>
      <c r="H33" s="108"/>
    </row>
  </sheetData>
  <mergeCells count="8">
    <mergeCell ref="F32:H32"/>
    <mergeCell ref="F33:H33"/>
    <mergeCell ref="B15:D15"/>
    <mergeCell ref="B14:D14"/>
    <mergeCell ref="F14:H14"/>
    <mergeCell ref="F15:H15"/>
    <mergeCell ref="B32:D32"/>
    <mergeCell ref="B33:D33"/>
  </mergeCells>
  <phoneticPr fontId="0" type="noConversion"/>
  <printOptions horizontalCentered="1"/>
  <pageMargins left="0.5" right="0.5" top="1" bottom="1" header="0" footer="0"/>
  <pageSetup orientation="portrait" horizontalDpi="4294967292" vertic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T34"/>
  <sheetViews>
    <sheetView topLeftCell="K1" workbookViewId="0">
      <selection activeCell="Q9" sqref="Q9:T12"/>
    </sheetView>
  </sheetViews>
  <sheetFormatPr defaultRowHeight="12"/>
  <cols>
    <col min="1" max="1" width="2.5" customWidth="1"/>
    <col min="2" max="2" width="11.875" customWidth="1"/>
    <col min="3" max="3" width="13.5" customWidth="1"/>
    <col min="5" max="5" width="17.875" customWidth="1"/>
    <col min="7" max="7" width="11.875" customWidth="1"/>
    <col min="8" max="8" width="13.375" customWidth="1"/>
    <col min="9" max="9" width="9.125" customWidth="1"/>
    <col min="10" max="10" width="20.375" customWidth="1"/>
    <col min="12" max="12" width="11.875" customWidth="1"/>
    <col min="13" max="13" width="13.375" customWidth="1"/>
    <col min="14" max="14" width="9.125" customWidth="1"/>
    <col min="15" max="15" width="20.375" customWidth="1"/>
    <col min="17" max="17" width="11.875" customWidth="1"/>
    <col min="18" max="18" width="13.375" customWidth="1"/>
    <col min="19" max="19" width="9.125" customWidth="1"/>
    <col min="20" max="20" width="20.375" customWidth="1"/>
  </cols>
  <sheetData>
    <row r="2" spans="2:20" ht="15.75" customHeight="1">
      <c r="B2" s="118" t="s">
        <v>42</v>
      </c>
      <c r="C2" s="118"/>
      <c r="D2" s="118"/>
      <c r="E2" s="118"/>
      <c r="G2" s="118" t="s">
        <v>42</v>
      </c>
      <c r="H2" s="118"/>
      <c r="I2" s="118"/>
      <c r="J2" s="118"/>
      <c r="L2" s="118" t="s">
        <v>42</v>
      </c>
      <c r="M2" s="118"/>
      <c r="N2" s="118"/>
      <c r="O2" s="118"/>
      <c r="Q2" s="118" t="s">
        <v>42</v>
      </c>
      <c r="R2" s="118"/>
      <c r="S2" s="118"/>
      <c r="T2" s="118"/>
    </row>
    <row r="3" spans="2:20" ht="15.75">
      <c r="B3" s="118" t="s">
        <v>113</v>
      </c>
      <c r="C3" s="118"/>
      <c r="D3" s="118"/>
      <c r="E3" s="118"/>
      <c r="G3" s="118" t="s">
        <v>113</v>
      </c>
      <c r="H3" s="118"/>
      <c r="I3" s="118"/>
      <c r="J3" s="118"/>
      <c r="L3" s="118" t="s">
        <v>113</v>
      </c>
      <c r="M3" s="118"/>
      <c r="N3" s="118"/>
      <c r="O3" s="118"/>
      <c r="Q3" s="118" t="s">
        <v>113</v>
      </c>
      <c r="R3" s="118"/>
      <c r="S3" s="118"/>
      <c r="T3" s="118"/>
    </row>
    <row r="4" spans="2:20" ht="15" customHeight="1">
      <c r="B4" s="119" t="s">
        <v>130</v>
      </c>
      <c r="C4" s="119"/>
      <c r="D4" s="119"/>
      <c r="E4" s="119"/>
      <c r="G4" s="119" t="s">
        <v>134</v>
      </c>
      <c r="H4" s="119"/>
      <c r="I4" s="119"/>
      <c r="J4" s="119"/>
      <c r="L4" s="119" t="s">
        <v>138</v>
      </c>
      <c r="M4" s="119"/>
      <c r="N4" s="119"/>
      <c r="O4" s="119"/>
      <c r="Q4" s="119" t="s">
        <v>145</v>
      </c>
      <c r="R4" s="119"/>
      <c r="S4" s="119"/>
      <c r="T4" s="119"/>
    </row>
    <row r="6" spans="2:20" ht="15">
      <c r="B6" s="110" t="s">
        <v>114</v>
      </c>
      <c r="C6" s="104" t="s">
        <v>61</v>
      </c>
      <c r="D6" s="122" t="s">
        <v>115</v>
      </c>
      <c r="E6" s="111"/>
      <c r="F6" s="54"/>
      <c r="G6" s="110" t="s">
        <v>114</v>
      </c>
      <c r="H6" s="104" t="s">
        <v>61</v>
      </c>
      <c r="I6" s="122" t="s">
        <v>115</v>
      </c>
      <c r="J6" s="111"/>
      <c r="L6" s="110" t="s">
        <v>114</v>
      </c>
      <c r="M6" s="104" t="s">
        <v>61</v>
      </c>
      <c r="N6" s="122" t="s">
        <v>115</v>
      </c>
      <c r="O6" s="111"/>
      <c r="Q6" s="110" t="s">
        <v>114</v>
      </c>
      <c r="R6" s="104" t="s">
        <v>61</v>
      </c>
      <c r="S6" s="122" t="s">
        <v>115</v>
      </c>
      <c r="T6" s="111"/>
    </row>
    <row r="7" spans="2:20" ht="6" customHeight="1">
      <c r="B7" s="120"/>
      <c r="C7" s="121"/>
      <c r="D7" s="123"/>
      <c r="E7" s="124"/>
      <c r="F7" s="54"/>
      <c r="G7" s="120"/>
      <c r="H7" s="121"/>
      <c r="I7" s="123"/>
      <c r="J7" s="124"/>
      <c r="L7" s="120"/>
      <c r="M7" s="121"/>
      <c r="N7" s="123"/>
      <c r="O7" s="124"/>
      <c r="Q7" s="120"/>
      <c r="R7" s="121"/>
      <c r="S7" s="123"/>
      <c r="T7" s="124"/>
    </row>
    <row r="8" spans="2:20" ht="15">
      <c r="B8" s="80"/>
      <c r="C8" s="80"/>
      <c r="D8" s="110"/>
      <c r="E8" s="111"/>
      <c r="F8" s="54"/>
      <c r="G8" s="80"/>
      <c r="H8" s="80"/>
      <c r="I8" s="110"/>
      <c r="J8" s="111"/>
      <c r="L8" s="80"/>
      <c r="M8" s="80"/>
      <c r="N8" s="110"/>
      <c r="O8" s="111"/>
      <c r="Q8" s="80"/>
      <c r="R8" s="80"/>
      <c r="S8" s="110"/>
      <c r="T8" s="111"/>
    </row>
    <row r="9" spans="2:20" ht="15">
      <c r="B9" s="73" t="s">
        <v>116</v>
      </c>
      <c r="C9" s="73">
        <v>587</v>
      </c>
      <c r="D9" s="112">
        <v>5.5</v>
      </c>
      <c r="E9" s="113"/>
      <c r="F9" s="54"/>
      <c r="G9" s="73" t="s">
        <v>116</v>
      </c>
      <c r="H9" s="73">
        <v>575</v>
      </c>
      <c r="I9" s="112">
        <v>5.5</v>
      </c>
      <c r="J9" s="113"/>
      <c r="L9" s="73" t="s">
        <v>116</v>
      </c>
      <c r="M9" s="73">
        <v>549</v>
      </c>
      <c r="N9" s="112">
        <v>5.5</v>
      </c>
      <c r="O9" s="113"/>
      <c r="Q9" s="73" t="s">
        <v>116</v>
      </c>
      <c r="R9" s="73">
        <v>537</v>
      </c>
      <c r="S9" s="112">
        <v>5.3</v>
      </c>
      <c r="T9" s="113"/>
    </row>
    <row r="10" spans="2:20" ht="15">
      <c r="B10" s="73" t="s">
        <v>117</v>
      </c>
      <c r="C10" s="73">
        <v>70</v>
      </c>
      <c r="D10" s="112">
        <v>17.2</v>
      </c>
      <c r="E10" s="113"/>
      <c r="F10" s="54"/>
      <c r="G10" s="73" t="s">
        <v>117</v>
      </c>
      <c r="H10" s="73">
        <v>61</v>
      </c>
      <c r="I10" s="112">
        <v>15.1</v>
      </c>
      <c r="J10" s="113"/>
      <c r="L10" s="73" t="s">
        <v>117</v>
      </c>
      <c r="M10" s="73">
        <v>52</v>
      </c>
      <c r="N10" s="112">
        <v>13.9</v>
      </c>
      <c r="O10" s="113"/>
      <c r="Q10" s="73" t="s">
        <v>117</v>
      </c>
      <c r="R10" s="73">
        <v>49</v>
      </c>
      <c r="S10" s="112">
        <v>12.9</v>
      </c>
      <c r="T10" s="113"/>
    </row>
    <row r="11" spans="2:20" ht="15">
      <c r="B11" s="73" t="s">
        <v>51</v>
      </c>
      <c r="C11" s="73">
        <v>0</v>
      </c>
      <c r="D11" s="114" t="s">
        <v>135</v>
      </c>
      <c r="E11" s="115"/>
      <c r="F11" s="54"/>
      <c r="G11" s="73" t="s">
        <v>51</v>
      </c>
      <c r="H11" s="73">
        <v>0</v>
      </c>
      <c r="I11" s="114" t="s">
        <v>135</v>
      </c>
      <c r="J11" s="115"/>
      <c r="L11" s="73" t="s">
        <v>51</v>
      </c>
      <c r="M11" s="73">
        <v>0</v>
      </c>
      <c r="N11" s="114" t="s">
        <v>135</v>
      </c>
      <c r="O11" s="115"/>
      <c r="Q11" s="73" t="s">
        <v>51</v>
      </c>
      <c r="R11" s="73">
        <v>2</v>
      </c>
      <c r="S11" s="114" t="s">
        <v>135</v>
      </c>
      <c r="T11" s="115"/>
    </row>
    <row r="12" spans="2:20" ht="15">
      <c r="B12" s="82" t="s">
        <v>8</v>
      </c>
      <c r="C12" s="82">
        <v>657</v>
      </c>
      <c r="D12" s="116">
        <v>6</v>
      </c>
      <c r="E12" s="117"/>
      <c r="F12" s="54"/>
      <c r="G12" s="82" t="s">
        <v>8</v>
      </c>
      <c r="H12" s="82">
        <v>636</v>
      </c>
      <c r="I12" s="116">
        <v>5.9</v>
      </c>
      <c r="J12" s="117"/>
      <c r="L12" s="82" t="s">
        <v>8</v>
      </c>
      <c r="M12" s="82">
        <v>601</v>
      </c>
      <c r="N12" s="116">
        <v>5.8</v>
      </c>
      <c r="O12" s="117"/>
      <c r="Q12" s="82" t="s">
        <v>8</v>
      </c>
      <c r="R12" s="82">
        <v>590</v>
      </c>
      <c r="S12" s="116">
        <v>5.6</v>
      </c>
      <c r="T12" s="117"/>
    </row>
    <row r="13" spans="2:20" ht="15">
      <c r="B13" s="54"/>
      <c r="C13" s="54"/>
      <c r="D13" s="54"/>
      <c r="E13" s="54"/>
      <c r="F13" s="54"/>
      <c r="G13" s="54"/>
      <c r="H13" s="54"/>
      <c r="I13" s="54"/>
      <c r="J13" s="54"/>
      <c r="L13" s="54"/>
      <c r="M13" s="54"/>
      <c r="N13" s="54"/>
      <c r="O13" s="54"/>
      <c r="Q13" s="54"/>
      <c r="R13" s="54"/>
      <c r="S13" s="54"/>
      <c r="T13" s="54"/>
    </row>
    <row r="14" spans="2:20" ht="15" customHeight="1">
      <c r="B14" s="109" t="s">
        <v>118</v>
      </c>
      <c r="C14" s="109"/>
      <c r="D14" s="109"/>
      <c r="E14" s="109"/>
      <c r="F14" s="54"/>
      <c r="G14" s="109" t="s">
        <v>118</v>
      </c>
      <c r="H14" s="109"/>
      <c r="I14" s="109"/>
      <c r="J14" s="109"/>
      <c r="L14" s="109" t="s">
        <v>118</v>
      </c>
      <c r="M14" s="109"/>
      <c r="N14" s="109"/>
      <c r="O14" s="109"/>
      <c r="Q14" s="109" t="s">
        <v>118</v>
      </c>
      <c r="R14" s="109"/>
      <c r="S14" s="109"/>
      <c r="T14" s="109"/>
    </row>
    <row r="15" spans="2:20" ht="15">
      <c r="B15" s="109"/>
      <c r="C15" s="109"/>
      <c r="D15" s="109"/>
      <c r="E15" s="109"/>
      <c r="F15" s="54"/>
      <c r="G15" s="109"/>
      <c r="H15" s="109"/>
      <c r="I15" s="109"/>
      <c r="J15" s="109"/>
      <c r="L15" s="109"/>
      <c r="M15" s="109"/>
      <c r="N15" s="109"/>
      <c r="O15" s="109"/>
      <c r="Q15" s="109"/>
      <c r="R15" s="109"/>
      <c r="S15" s="109"/>
      <c r="T15" s="109"/>
    </row>
    <row r="16" spans="2:20" ht="15">
      <c r="B16" s="109"/>
      <c r="C16" s="109"/>
      <c r="D16" s="109"/>
      <c r="E16" s="109"/>
      <c r="F16" s="54"/>
      <c r="G16" s="109"/>
      <c r="H16" s="109"/>
      <c r="I16" s="109"/>
      <c r="J16" s="109"/>
      <c r="L16" s="109"/>
      <c r="M16" s="109"/>
      <c r="N16" s="109"/>
      <c r="O16" s="109"/>
      <c r="Q16" s="109"/>
      <c r="R16" s="109"/>
      <c r="S16" s="109"/>
      <c r="T16" s="109"/>
    </row>
    <row r="17" spans="2:20" ht="15" customHeight="1">
      <c r="B17" s="109"/>
      <c r="C17" s="109"/>
      <c r="D17" s="109"/>
      <c r="E17" s="109"/>
      <c r="F17" s="54"/>
      <c r="G17" s="109"/>
      <c r="H17" s="109"/>
      <c r="I17" s="109"/>
      <c r="J17" s="109"/>
      <c r="L17" s="109"/>
      <c r="M17" s="109"/>
      <c r="N17" s="109"/>
      <c r="O17" s="109"/>
      <c r="Q17" s="109"/>
      <c r="R17" s="109"/>
      <c r="S17" s="109"/>
      <c r="T17" s="109"/>
    </row>
    <row r="18" spans="2:20" ht="15" customHeight="1">
      <c r="B18" s="109"/>
      <c r="C18" s="109"/>
      <c r="D18" s="109"/>
      <c r="E18" s="109"/>
      <c r="F18" s="54"/>
      <c r="G18" s="109"/>
      <c r="H18" s="109"/>
      <c r="I18" s="109"/>
      <c r="J18" s="109"/>
      <c r="L18" s="109"/>
      <c r="M18" s="109"/>
      <c r="N18" s="109"/>
      <c r="O18" s="109"/>
      <c r="Q18" s="109"/>
      <c r="R18" s="109"/>
      <c r="S18" s="109"/>
      <c r="T18" s="109"/>
    </row>
    <row r="19" spans="2:20" ht="15" customHeight="1">
      <c r="B19" s="54"/>
      <c r="C19" s="54"/>
      <c r="D19" s="54"/>
      <c r="E19" s="54"/>
      <c r="F19" s="54"/>
      <c r="G19" s="54"/>
      <c r="H19" s="54"/>
      <c r="I19" s="54"/>
      <c r="J19" s="54"/>
      <c r="L19" s="54"/>
      <c r="M19" s="54"/>
      <c r="N19" s="54"/>
      <c r="O19" s="54"/>
      <c r="Q19" s="54"/>
      <c r="R19" s="54"/>
      <c r="S19" s="54"/>
      <c r="T19" s="54"/>
    </row>
    <row r="20" spans="2:20" ht="15" customHeight="1">
      <c r="B20" s="109" t="s">
        <v>132</v>
      </c>
      <c r="C20" s="109"/>
      <c r="D20" s="109"/>
      <c r="E20" s="109"/>
      <c r="F20" s="54"/>
      <c r="G20" s="109" t="s">
        <v>136</v>
      </c>
      <c r="H20" s="109"/>
      <c r="I20" s="109"/>
      <c r="J20" s="109"/>
      <c r="L20" s="109" t="s">
        <v>139</v>
      </c>
      <c r="M20" s="109"/>
      <c r="N20" s="109"/>
      <c r="O20" s="109"/>
      <c r="Q20" s="109" t="s">
        <v>147</v>
      </c>
      <c r="R20" s="109"/>
      <c r="S20" s="109"/>
      <c r="T20" s="109"/>
    </row>
    <row r="21" spans="2:20" ht="15" customHeight="1">
      <c r="B21" s="109"/>
      <c r="C21" s="109"/>
      <c r="D21" s="109"/>
      <c r="E21" s="109"/>
      <c r="F21" s="54"/>
      <c r="G21" s="109"/>
      <c r="H21" s="109"/>
      <c r="I21" s="109"/>
      <c r="J21" s="109"/>
      <c r="L21" s="109"/>
      <c r="M21" s="109"/>
      <c r="N21" s="109"/>
      <c r="O21" s="109"/>
      <c r="Q21" s="109"/>
      <c r="R21" s="109"/>
      <c r="S21" s="109"/>
      <c r="T21" s="109"/>
    </row>
    <row r="22" spans="2:20" ht="15" customHeight="1">
      <c r="B22" s="109"/>
      <c r="C22" s="109"/>
      <c r="D22" s="109"/>
      <c r="E22" s="109"/>
      <c r="F22" s="54"/>
      <c r="G22" s="109"/>
      <c r="H22" s="109"/>
      <c r="I22" s="109"/>
      <c r="J22" s="109"/>
      <c r="L22" s="109"/>
      <c r="M22" s="109"/>
      <c r="N22" s="109"/>
      <c r="O22" s="109"/>
      <c r="Q22" s="109"/>
      <c r="R22" s="109"/>
      <c r="S22" s="109"/>
      <c r="T22" s="109"/>
    </row>
    <row r="23" spans="2:20" ht="15" customHeight="1">
      <c r="B23" s="81"/>
      <c r="C23" s="81"/>
      <c r="D23" s="81"/>
      <c r="E23" s="81"/>
      <c r="F23" s="54"/>
      <c r="G23" s="54"/>
      <c r="H23" s="54"/>
    </row>
    <row r="24" spans="2:20" ht="15" customHeight="1">
      <c r="B24" s="54"/>
      <c r="C24" s="54"/>
      <c r="D24" s="54"/>
      <c r="E24" s="54"/>
      <c r="F24" s="54"/>
      <c r="G24" s="54"/>
      <c r="H24" s="54"/>
    </row>
    <row r="25" spans="2:20" ht="15" customHeight="1">
      <c r="B25" s="54"/>
      <c r="C25" s="54"/>
      <c r="D25" s="54"/>
      <c r="E25" s="54"/>
      <c r="F25" s="54"/>
      <c r="G25" s="54"/>
      <c r="H25" s="54"/>
    </row>
    <row r="26" spans="2:20" ht="15">
      <c r="B26" s="54"/>
      <c r="C26" s="54"/>
      <c r="D26" s="54"/>
      <c r="E26" s="54"/>
      <c r="F26" s="54"/>
      <c r="G26" s="54"/>
      <c r="H26" s="54"/>
    </row>
    <row r="27" spans="2:20" ht="15">
      <c r="B27" s="54"/>
      <c r="C27" s="54"/>
      <c r="D27" s="54"/>
      <c r="E27" s="54"/>
      <c r="F27" s="54"/>
      <c r="G27" s="54"/>
      <c r="H27" s="54"/>
    </row>
    <row r="28" spans="2:20" ht="15">
      <c r="B28" s="54"/>
      <c r="C28" s="54"/>
      <c r="D28" s="54"/>
      <c r="E28" s="54"/>
      <c r="F28" s="54"/>
      <c r="G28" s="54"/>
      <c r="H28" s="54"/>
    </row>
    <row r="29" spans="2:20" ht="15">
      <c r="B29" s="54"/>
      <c r="C29" s="54"/>
      <c r="D29" s="54"/>
      <c r="E29" s="54"/>
      <c r="F29" s="54"/>
      <c r="G29" s="54"/>
      <c r="H29" s="54"/>
    </row>
    <row r="30" spans="2:20" ht="15">
      <c r="B30" s="54"/>
      <c r="C30" s="54"/>
      <c r="D30" s="54"/>
      <c r="E30" s="54"/>
      <c r="F30" s="54"/>
      <c r="G30" s="54"/>
      <c r="H30" s="54"/>
    </row>
    <row r="31" spans="2:20" ht="15">
      <c r="B31" s="54"/>
      <c r="C31" s="54"/>
      <c r="D31" s="54"/>
      <c r="E31" s="54"/>
      <c r="F31" s="54"/>
      <c r="G31" s="54"/>
      <c r="H31" s="54"/>
    </row>
    <row r="32" spans="2:20" ht="15">
      <c r="B32" s="54"/>
      <c r="C32" s="54"/>
      <c r="D32" s="54"/>
      <c r="E32" s="54"/>
      <c r="F32" s="54"/>
      <c r="G32" s="54"/>
      <c r="H32" s="54"/>
    </row>
    <row r="33" spans="2:8" ht="15">
      <c r="B33" s="54"/>
      <c r="C33" s="54"/>
      <c r="D33" s="54"/>
      <c r="E33" s="54"/>
      <c r="F33" s="54"/>
      <c r="G33" s="54"/>
      <c r="H33" s="54"/>
    </row>
    <row r="34" spans="2:8" ht="15">
      <c r="B34" s="54"/>
      <c r="C34" s="54"/>
      <c r="D34" s="54"/>
      <c r="E34" s="54"/>
      <c r="F34" s="54"/>
      <c r="G34" s="54"/>
      <c r="H34" s="54"/>
    </row>
  </sheetData>
  <mergeCells count="52">
    <mergeCell ref="G20:J22"/>
    <mergeCell ref="I8:J8"/>
    <mergeCell ref="I9:J9"/>
    <mergeCell ref="I10:J10"/>
    <mergeCell ref="I11:J11"/>
    <mergeCell ref="I12:J12"/>
    <mergeCell ref="G14:J18"/>
    <mergeCell ref="G2:J2"/>
    <mergeCell ref="G3:J3"/>
    <mergeCell ref="G4:J4"/>
    <mergeCell ref="G6:G7"/>
    <mergeCell ref="H6:H7"/>
    <mergeCell ref="I6:J7"/>
    <mergeCell ref="B6:B7"/>
    <mergeCell ref="C6:C7"/>
    <mergeCell ref="D6:E7"/>
    <mergeCell ref="B2:E2"/>
    <mergeCell ref="B3:E3"/>
    <mergeCell ref="B4:E4"/>
    <mergeCell ref="B14:E18"/>
    <mergeCell ref="B20:E22"/>
    <mergeCell ref="D8:E8"/>
    <mergeCell ref="D9:E9"/>
    <mergeCell ref="D10:E10"/>
    <mergeCell ref="D11:E11"/>
    <mergeCell ref="D12:E12"/>
    <mergeCell ref="L2:O2"/>
    <mergeCell ref="L3:O3"/>
    <mergeCell ref="L4:O4"/>
    <mergeCell ref="L6:L7"/>
    <mergeCell ref="M6:M7"/>
    <mergeCell ref="N6:O7"/>
    <mergeCell ref="L14:O18"/>
    <mergeCell ref="L20:O22"/>
    <mergeCell ref="N8:O8"/>
    <mergeCell ref="N9:O9"/>
    <mergeCell ref="N10:O10"/>
    <mergeCell ref="N11:O11"/>
    <mergeCell ref="N12:O12"/>
    <mergeCell ref="Q2:T2"/>
    <mergeCell ref="Q3:T3"/>
    <mergeCell ref="Q4:T4"/>
    <mergeCell ref="Q6:Q7"/>
    <mergeCell ref="R6:R7"/>
    <mergeCell ref="S6:T7"/>
    <mergeCell ref="Q14:T18"/>
    <mergeCell ref="Q20:T22"/>
    <mergeCell ref="S8:T8"/>
    <mergeCell ref="S9:T9"/>
    <mergeCell ref="S10:T10"/>
    <mergeCell ref="S11:T11"/>
    <mergeCell ref="S12:T12"/>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T38"/>
  <sheetViews>
    <sheetView workbookViewId="0">
      <selection activeCell="Q9" sqref="Q9:T14"/>
    </sheetView>
  </sheetViews>
  <sheetFormatPr defaultRowHeight="12"/>
  <cols>
    <col min="1" max="1" width="2.625" customWidth="1"/>
    <col min="2" max="2" width="37" customWidth="1"/>
    <col min="3" max="3" width="10.125" customWidth="1"/>
    <col min="4" max="4" width="10.625" customWidth="1"/>
    <col min="5" max="5" width="12.125" customWidth="1"/>
    <col min="7" max="7" width="38.75" customWidth="1"/>
    <col min="9" max="9" width="13" customWidth="1"/>
    <col min="12" max="12" width="38.75" customWidth="1"/>
    <col min="14" max="14" width="13" customWidth="1"/>
    <col min="17" max="17" width="38.75" customWidth="1"/>
    <col min="19" max="19" width="13" customWidth="1"/>
  </cols>
  <sheetData>
    <row r="2" spans="2:20" ht="15.75">
      <c r="B2" s="118" t="s">
        <v>54</v>
      </c>
      <c r="C2" s="118"/>
      <c r="D2" s="118"/>
      <c r="E2" s="118"/>
      <c r="F2" s="54"/>
      <c r="G2" s="118" t="s">
        <v>54</v>
      </c>
      <c r="H2" s="118"/>
      <c r="I2" s="118"/>
      <c r="J2" s="118"/>
      <c r="K2" s="54"/>
      <c r="L2" s="118" t="s">
        <v>54</v>
      </c>
      <c r="M2" s="118"/>
      <c r="N2" s="118"/>
      <c r="O2" s="118"/>
      <c r="Q2" s="118" t="s">
        <v>54</v>
      </c>
      <c r="R2" s="118"/>
      <c r="S2" s="118"/>
      <c r="T2" s="118"/>
    </row>
    <row r="3" spans="2:20" ht="15.75">
      <c r="B3" s="118" t="s">
        <v>119</v>
      </c>
      <c r="C3" s="118"/>
      <c r="D3" s="118"/>
      <c r="E3" s="118"/>
      <c r="F3" s="54"/>
      <c r="G3" s="118" t="s">
        <v>119</v>
      </c>
      <c r="H3" s="118"/>
      <c r="I3" s="118"/>
      <c r="J3" s="118"/>
      <c r="K3" s="54"/>
      <c r="L3" s="118" t="s">
        <v>119</v>
      </c>
      <c r="M3" s="118"/>
      <c r="N3" s="118"/>
      <c r="O3" s="118"/>
      <c r="Q3" s="118" t="s">
        <v>119</v>
      </c>
      <c r="R3" s="118"/>
      <c r="S3" s="118"/>
      <c r="T3" s="118"/>
    </row>
    <row r="4" spans="2:20" ht="15">
      <c r="B4" s="119" t="s">
        <v>130</v>
      </c>
      <c r="C4" s="119"/>
      <c r="D4" s="119"/>
      <c r="E4" s="119"/>
      <c r="F4" s="54"/>
      <c r="G4" s="119" t="s">
        <v>134</v>
      </c>
      <c r="H4" s="119"/>
      <c r="I4" s="119"/>
      <c r="J4" s="119"/>
      <c r="K4" s="54"/>
      <c r="L4" s="119" t="s">
        <v>138</v>
      </c>
      <c r="M4" s="119"/>
      <c r="N4" s="119"/>
      <c r="O4" s="119"/>
      <c r="Q4" s="119" t="s">
        <v>145</v>
      </c>
      <c r="R4" s="119"/>
      <c r="S4" s="119"/>
      <c r="T4" s="119"/>
    </row>
    <row r="5" spans="2:20" ht="12.75" customHeight="1">
      <c r="B5" s="54"/>
      <c r="C5" s="54"/>
      <c r="D5" s="54"/>
      <c r="E5" s="54"/>
      <c r="F5" s="54"/>
      <c r="G5" s="54"/>
      <c r="H5" s="54"/>
      <c r="I5" s="54"/>
      <c r="J5" s="54"/>
      <c r="K5" s="54"/>
      <c r="L5" s="54"/>
      <c r="M5" s="54"/>
      <c r="N5" s="54"/>
      <c r="O5" s="54"/>
      <c r="Q5" s="54"/>
      <c r="R5" s="54"/>
      <c r="S5" s="54"/>
      <c r="T5" s="54"/>
    </row>
    <row r="6" spans="2:20" ht="15" customHeight="1">
      <c r="B6" s="125" t="s">
        <v>120</v>
      </c>
      <c r="C6" s="125" t="s">
        <v>61</v>
      </c>
      <c r="D6" s="127" t="s">
        <v>121</v>
      </c>
      <c r="E6" s="125" t="s">
        <v>115</v>
      </c>
      <c r="F6" s="54"/>
      <c r="G6" s="125" t="s">
        <v>120</v>
      </c>
      <c r="H6" s="125" t="s">
        <v>61</v>
      </c>
      <c r="I6" s="127" t="s">
        <v>121</v>
      </c>
      <c r="J6" s="125" t="s">
        <v>115</v>
      </c>
      <c r="K6" s="54"/>
      <c r="L6" s="125" t="s">
        <v>120</v>
      </c>
      <c r="M6" s="125" t="s">
        <v>61</v>
      </c>
      <c r="N6" s="127" t="s">
        <v>121</v>
      </c>
      <c r="O6" s="125" t="s">
        <v>115</v>
      </c>
      <c r="Q6" s="125" t="s">
        <v>120</v>
      </c>
      <c r="R6" s="125" t="s">
        <v>61</v>
      </c>
      <c r="S6" s="127" t="s">
        <v>121</v>
      </c>
      <c r="T6" s="125" t="s">
        <v>115</v>
      </c>
    </row>
    <row r="7" spans="2:20" ht="15">
      <c r="B7" s="126"/>
      <c r="C7" s="126"/>
      <c r="D7" s="128"/>
      <c r="E7" s="126"/>
      <c r="F7" s="54"/>
      <c r="G7" s="126"/>
      <c r="H7" s="126"/>
      <c r="I7" s="128"/>
      <c r="J7" s="126"/>
      <c r="K7" s="54"/>
      <c r="L7" s="126"/>
      <c r="M7" s="126"/>
      <c r="N7" s="128"/>
      <c r="O7" s="126"/>
      <c r="Q7" s="126"/>
      <c r="R7" s="126"/>
      <c r="S7" s="128"/>
      <c r="T7" s="126"/>
    </row>
    <row r="8" spans="2:20" ht="9.75" customHeight="1">
      <c r="B8" s="83"/>
      <c r="C8" s="83"/>
      <c r="D8" s="84"/>
      <c r="E8" s="83"/>
      <c r="F8" s="54"/>
      <c r="G8" s="83"/>
      <c r="H8" s="83"/>
      <c r="I8" s="84"/>
      <c r="J8" s="83"/>
      <c r="K8" s="54"/>
      <c r="L8" s="83"/>
      <c r="M8" s="83"/>
      <c r="N8" s="84"/>
      <c r="O8" s="83"/>
      <c r="Q8" s="83"/>
      <c r="R8" s="83"/>
      <c r="S8" s="84"/>
      <c r="T8" s="83"/>
    </row>
    <row r="9" spans="2:20" ht="15">
      <c r="B9" s="73" t="s">
        <v>122</v>
      </c>
      <c r="C9" s="73">
        <v>380</v>
      </c>
      <c r="D9" s="85">
        <v>1621</v>
      </c>
      <c r="E9" s="87">
        <f>C9/D9*1000</f>
        <v>234.42319555829735</v>
      </c>
      <c r="F9" s="54"/>
      <c r="G9" s="73" t="s">
        <v>122</v>
      </c>
      <c r="H9" s="73">
        <v>373</v>
      </c>
      <c r="I9" s="85">
        <v>1739</v>
      </c>
      <c r="J9" s="87">
        <f>H9/I9*1000</f>
        <v>214.49108683151235</v>
      </c>
      <c r="K9" s="54"/>
      <c r="L9" s="73" t="s">
        <v>122</v>
      </c>
      <c r="M9" s="73">
        <v>393</v>
      </c>
      <c r="N9" s="85">
        <v>1640</v>
      </c>
      <c r="O9" s="87">
        <f>M9/N9*1000</f>
        <v>239.63414634146341</v>
      </c>
      <c r="P9" s="73"/>
      <c r="Q9" s="73" t="s">
        <v>122</v>
      </c>
      <c r="R9" s="73">
        <v>369</v>
      </c>
      <c r="S9" s="85">
        <v>1696</v>
      </c>
      <c r="T9" s="87">
        <f>R9/S9*1000</f>
        <v>217.57075471698113</v>
      </c>
    </row>
    <row r="10" spans="2:20" ht="15">
      <c r="B10" s="73" t="s">
        <v>123</v>
      </c>
      <c r="C10" s="73">
        <v>46</v>
      </c>
      <c r="D10" s="85">
        <v>1285</v>
      </c>
      <c r="E10" s="87">
        <f t="shared" ref="E10:E14" si="0">C10/D10*1000</f>
        <v>35.797665369649806</v>
      </c>
      <c r="F10" s="54"/>
      <c r="G10" s="73" t="s">
        <v>123</v>
      </c>
      <c r="H10" s="73">
        <v>54</v>
      </c>
      <c r="I10" s="85">
        <v>1357</v>
      </c>
      <c r="J10" s="87">
        <f t="shared" ref="J10:J14" si="1">H10/I10*1000</f>
        <v>39.793662490788499</v>
      </c>
      <c r="K10" s="54"/>
      <c r="L10" s="73" t="s">
        <v>123</v>
      </c>
      <c r="M10" s="73">
        <v>39</v>
      </c>
      <c r="N10" s="85">
        <v>1238</v>
      </c>
      <c r="O10" s="87">
        <f t="shared" ref="O10:O14" si="2">M10/N10*1000</f>
        <v>31.502423263327952</v>
      </c>
      <c r="Q10" s="73" t="s">
        <v>123</v>
      </c>
      <c r="R10" s="73">
        <v>52</v>
      </c>
      <c r="S10" s="85">
        <v>1268</v>
      </c>
      <c r="T10" s="87">
        <f t="shared" ref="T10:T14" si="3">R10/S10*1000</f>
        <v>41.009463722397477</v>
      </c>
    </row>
    <row r="11" spans="2:20" ht="15">
      <c r="B11" s="73" t="s">
        <v>124</v>
      </c>
      <c r="C11" s="73">
        <v>98</v>
      </c>
      <c r="D11" s="85">
        <v>8064</v>
      </c>
      <c r="E11" s="87">
        <f t="shared" si="0"/>
        <v>12.152777777777779</v>
      </c>
      <c r="F11" s="54"/>
      <c r="G11" s="73" t="s">
        <v>124</v>
      </c>
      <c r="H11" s="73">
        <v>69</v>
      </c>
      <c r="I11" s="85">
        <v>7910</v>
      </c>
      <c r="J11" s="87">
        <f t="shared" si="1"/>
        <v>8.7231352718078377</v>
      </c>
      <c r="K11" s="54"/>
      <c r="L11" s="73" t="s">
        <v>124</v>
      </c>
      <c r="M11" s="73">
        <v>71</v>
      </c>
      <c r="N11" s="85">
        <v>7698</v>
      </c>
      <c r="O11" s="87">
        <f t="shared" si="2"/>
        <v>9.2231748506105475</v>
      </c>
      <c r="Q11" s="73" t="s">
        <v>124</v>
      </c>
      <c r="R11" s="73">
        <v>66</v>
      </c>
      <c r="S11" s="85">
        <v>8087</v>
      </c>
      <c r="T11" s="87">
        <f t="shared" si="3"/>
        <v>8.1612464449115869</v>
      </c>
    </row>
    <row r="12" spans="2:20" ht="15">
      <c r="B12" s="73" t="s">
        <v>125</v>
      </c>
      <c r="C12" s="73">
        <v>119</v>
      </c>
      <c r="D12" s="85">
        <v>98984</v>
      </c>
      <c r="E12" s="87">
        <f t="shared" si="0"/>
        <v>1.2022144993130202</v>
      </c>
      <c r="F12" s="54"/>
      <c r="G12" s="73" t="s">
        <v>125</v>
      </c>
      <c r="H12" s="73">
        <v>121</v>
      </c>
      <c r="I12" s="85">
        <v>96757</v>
      </c>
      <c r="J12" s="87">
        <f t="shared" si="1"/>
        <v>1.2505555153632295</v>
      </c>
      <c r="K12" s="54"/>
      <c r="L12" s="73" t="s">
        <v>125</v>
      </c>
      <c r="M12" s="73">
        <v>93</v>
      </c>
      <c r="N12" s="85">
        <v>93438</v>
      </c>
      <c r="O12" s="87">
        <f t="shared" si="2"/>
        <v>0.99531239966608875</v>
      </c>
      <c r="P12" s="73"/>
      <c r="Q12" s="73" t="s">
        <v>125</v>
      </c>
      <c r="R12" s="73">
        <v>90</v>
      </c>
      <c r="S12" s="85">
        <v>93797</v>
      </c>
      <c r="T12" s="87">
        <f t="shared" si="3"/>
        <v>0.95951896116080471</v>
      </c>
    </row>
    <row r="13" spans="2:20" ht="15">
      <c r="B13" s="73" t="s">
        <v>128</v>
      </c>
      <c r="C13" s="73">
        <v>643</v>
      </c>
      <c r="D13" s="85">
        <v>109954</v>
      </c>
      <c r="E13" s="87">
        <f t="shared" si="0"/>
        <v>5.8479000309220215</v>
      </c>
      <c r="F13" s="54"/>
      <c r="G13" s="73" t="s">
        <v>128</v>
      </c>
      <c r="H13" s="73">
        <v>617</v>
      </c>
      <c r="I13" s="85">
        <v>107763</v>
      </c>
      <c r="J13" s="87">
        <f t="shared" si="1"/>
        <v>5.7255273145699359</v>
      </c>
      <c r="K13" s="54"/>
      <c r="L13" s="73" t="s">
        <v>128</v>
      </c>
      <c r="M13" s="73">
        <v>596</v>
      </c>
      <c r="N13" s="85">
        <v>104014</v>
      </c>
      <c r="O13" s="87">
        <f t="shared" si="2"/>
        <v>5.7299978849001096</v>
      </c>
      <c r="P13" s="73"/>
      <c r="Q13" s="73" t="s">
        <v>128</v>
      </c>
      <c r="R13" s="73">
        <v>577</v>
      </c>
      <c r="S13" s="85">
        <v>104848</v>
      </c>
      <c r="T13" s="87">
        <f t="shared" si="3"/>
        <v>5.5032046390965972</v>
      </c>
    </row>
    <row r="14" spans="2:20" ht="15">
      <c r="B14" s="82" t="s">
        <v>129</v>
      </c>
      <c r="C14" s="82">
        <v>341</v>
      </c>
      <c r="D14" s="86">
        <v>109031</v>
      </c>
      <c r="E14" s="88">
        <f t="shared" si="0"/>
        <v>3.1275508800249474</v>
      </c>
      <c r="F14" s="54"/>
      <c r="G14" s="82" t="s">
        <v>129</v>
      </c>
      <c r="H14" s="82">
        <v>323</v>
      </c>
      <c r="I14" s="86">
        <v>107015</v>
      </c>
      <c r="J14" s="88">
        <f t="shared" si="1"/>
        <v>3.0182684670373314</v>
      </c>
      <c r="K14" s="54"/>
      <c r="L14" s="82" t="s">
        <v>129</v>
      </c>
      <c r="M14" s="82">
        <v>285</v>
      </c>
      <c r="N14" s="86">
        <v>103343</v>
      </c>
      <c r="O14" s="88">
        <f t="shared" si="2"/>
        <v>2.7578065277764341</v>
      </c>
      <c r="P14" s="73"/>
      <c r="Q14" s="82" t="s">
        <v>129</v>
      </c>
      <c r="R14" s="82">
        <v>291</v>
      </c>
      <c r="S14" s="86">
        <v>104146</v>
      </c>
      <c r="T14" s="88">
        <f t="shared" si="3"/>
        <v>2.7941543602250687</v>
      </c>
    </row>
    <row r="15" spans="2:20" ht="15">
      <c r="B15" s="54"/>
      <c r="C15" s="54"/>
      <c r="D15" s="54"/>
      <c r="E15" s="54"/>
      <c r="F15" s="54"/>
      <c r="G15" s="54"/>
      <c r="H15" s="54"/>
      <c r="I15" s="54"/>
      <c r="J15" s="54"/>
      <c r="K15" s="54"/>
      <c r="L15" s="54"/>
      <c r="M15" s="54"/>
      <c r="N15" s="54"/>
      <c r="O15" s="54"/>
      <c r="Q15" s="54"/>
      <c r="R15" s="54"/>
      <c r="S15" s="54"/>
      <c r="T15" s="54"/>
    </row>
    <row r="16" spans="2:20" ht="15" customHeight="1">
      <c r="B16" s="109" t="s">
        <v>118</v>
      </c>
      <c r="C16" s="109"/>
      <c r="D16" s="109"/>
      <c r="E16" s="109"/>
      <c r="F16" s="54"/>
      <c r="G16" s="109" t="s">
        <v>118</v>
      </c>
      <c r="H16" s="109"/>
      <c r="I16" s="109"/>
      <c r="J16" s="109"/>
      <c r="K16" s="54"/>
      <c r="L16" s="109" t="s">
        <v>118</v>
      </c>
      <c r="M16" s="109"/>
      <c r="N16" s="109"/>
      <c r="O16" s="109"/>
      <c r="Q16" s="109" t="s">
        <v>118</v>
      </c>
      <c r="R16" s="109"/>
      <c r="S16" s="109"/>
      <c r="T16" s="109"/>
    </row>
    <row r="17" spans="2:20" ht="15">
      <c r="B17" s="109"/>
      <c r="C17" s="109"/>
      <c r="D17" s="109"/>
      <c r="E17" s="109"/>
      <c r="F17" s="54"/>
      <c r="G17" s="109"/>
      <c r="H17" s="109"/>
      <c r="I17" s="109"/>
      <c r="J17" s="109"/>
      <c r="K17" s="54"/>
      <c r="L17" s="109"/>
      <c r="M17" s="109"/>
      <c r="N17" s="109"/>
      <c r="O17" s="109"/>
      <c r="Q17" s="109"/>
      <c r="R17" s="109"/>
      <c r="S17" s="109"/>
      <c r="T17" s="109"/>
    </row>
    <row r="18" spans="2:20" ht="15">
      <c r="B18" s="109"/>
      <c r="C18" s="109"/>
      <c r="D18" s="109"/>
      <c r="E18" s="109"/>
      <c r="F18" s="54"/>
      <c r="G18" s="109"/>
      <c r="H18" s="109"/>
      <c r="I18" s="109"/>
      <c r="J18" s="109"/>
      <c r="K18" s="54"/>
      <c r="L18" s="109"/>
      <c r="M18" s="109"/>
      <c r="N18" s="109"/>
      <c r="O18" s="109"/>
      <c r="Q18" s="109"/>
      <c r="R18" s="109"/>
      <c r="S18" s="109"/>
      <c r="T18" s="109"/>
    </row>
    <row r="19" spans="2:20" ht="15">
      <c r="B19" s="109"/>
      <c r="C19" s="109"/>
      <c r="D19" s="109"/>
      <c r="E19" s="109"/>
      <c r="F19" s="54"/>
      <c r="G19" s="109"/>
      <c r="H19" s="109"/>
      <c r="I19" s="109"/>
      <c r="J19" s="109"/>
      <c r="K19" s="54"/>
      <c r="L19" s="109"/>
      <c r="M19" s="109"/>
      <c r="N19" s="109"/>
      <c r="O19" s="109"/>
      <c r="Q19" s="109"/>
      <c r="R19" s="109"/>
      <c r="S19" s="109"/>
      <c r="T19" s="109"/>
    </row>
    <row r="20" spans="2:20" ht="15">
      <c r="B20" s="109"/>
      <c r="C20" s="109"/>
      <c r="D20" s="109"/>
      <c r="E20" s="109"/>
      <c r="F20" s="54"/>
      <c r="G20" s="109"/>
      <c r="H20" s="109"/>
      <c r="I20" s="109"/>
      <c r="J20" s="109"/>
      <c r="K20" s="54"/>
      <c r="L20" s="109"/>
      <c r="M20" s="109"/>
      <c r="N20" s="109"/>
      <c r="O20" s="109"/>
      <c r="Q20" s="109"/>
      <c r="R20" s="109"/>
      <c r="S20" s="109"/>
      <c r="T20" s="109"/>
    </row>
    <row r="21" spans="2:20" ht="15">
      <c r="B21" s="54"/>
      <c r="C21" s="54"/>
      <c r="D21" s="54"/>
      <c r="E21" s="54"/>
      <c r="F21" s="54"/>
      <c r="G21" s="54"/>
      <c r="H21" s="54"/>
      <c r="I21" s="54"/>
      <c r="J21" s="54"/>
      <c r="K21" s="54"/>
      <c r="L21" s="54"/>
      <c r="M21" s="54"/>
      <c r="N21" s="54"/>
      <c r="O21" s="54"/>
      <c r="Q21" s="54"/>
      <c r="R21" s="54"/>
      <c r="S21" s="54"/>
      <c r="T21" s="54"/>
    </row>
    <row r="22" spans="2:20" ht="15" customHeight="1">
      <c r="B22" s="109" t="s">
        <v>132</v>
      </c>
      <c r="C22" s="109"/>
      <c r="D22" s="109"/>
      <c r="E22" s="109"/>
      <c r="F22" s="54"/>
      <c r="G22" s="109" t="s">
        <v>136</v>
      </c>
      <c r="H22" s="109"/>
      <c r="I22" s="109"/>
      <c r="J22" s="109"/>
      <c r="K22" s="54"/>
      <c r="L22" s="109" t="s">
        <v>139</v>
      </c>
      <c r="M22" s="109"/>
      <c r="N22" s="109"/>
      <c r="O22" s="109"/>
      <c r="Q22" s="109" t="s">
        <v>147</v>
      </c>
      <c r="R22" s="109"/>
      <c r="S22" s="109"/>
      <c r="T22" s="109"/>
    </row>
    <row r="23" spans="2:20" ht="15">
      <c r="B23" s="109"/>
      <c r="C23" s="109"/>
      <c r="D23" s="109"/>
      <c r="E23" s="109"/>
      <c r="F23" s="54"/>
      <c r="G23" s="109"/>
      <c r="H23" s="109"/>
      <c r="I23" s="109"/>
      <c r="J23" s="109"/>
      <c r="K23" s="54"/>
      <c r="L23" s="109"/>
      <c r="M23" s="109"/>
      <c r="N23" s="109"/>
      <c r="O23" s="109"/>
      <c r="Q23" s="109"/>
      <c r="R23" s="109"/>
      <c r="S23" s="109"/>
      <c r="T23" s="109"/>
    </row>
    <row r="24" spans="2:20" ht="15">
      <c r="B24" s="109"/>
      <c r="C24" s="109"/>
      <c r="D24" s="109"/>
      <c r="E24" s="109"/>
      <c r="F24" s="54"/>
      <c r="G24" s="109"/>
      <c r="H24" s="109"/>
      <c r="I24" s="109"/>
      <c r="J24" s="109"/>
      <c r="K24" s="54"/>
      <c r="L24" s="109"/>
      <c r="M24" s="109"/>
      <c r="N24" s="109"/>
      <c r="O24" s="109"/>
      <c r="Q24" s="109"/>
      <c r="R24" s="109"/>
      <c r="S24" s="109"/>
      <c r="T24" s="109"/>
    </row>
    <row r="25" spans="2:20" ht="15">
      <c r="B25" s="54"/>
      <c r="C25" s="54"/>
      <c r="D25" s="54"/>
      <c r="E25" s="54"/>
      <c r="F25" s="54"/>
      <c r="G25" s="54"/>
      <c r="H25" s="54"/>
      <c r="I25" s="54"/>
      <c r="J25" s="54"/>
      <c r="K25" s="54"/>
      <c r="L25" s="54"/>
    </row>
    <row r="26" spans="2:20" ht="15">
      <c r="B26" s="54"/>
      <c r="C26" s="54"/>
      <c r="D26" s="54"/>
      <c r="E26" s="54"/>
      <c r="F26" s="54"/>
      <c r="G26" s="54"/>
      <c r="H26" s="54"/>
      <c r="I26" s="54"/>
      <c r="J26" s="54"/>
      <c r="K26" s="54"/>
      <c r="L26" s="54"/>
    </row>
    <row r="27" spans="2:20" ht="15">
      <c r="B27" s="54"/>
      <c r="C27" s="54"/>
      <c r="D27" s="54"/>
      <c r="E27" s="54"/>
      <c r="F27" s="54"/>
      <c r="G27" s="54"/>
      <c r="H27" s="54"/>
      <c r="I27" s="54"/>
      <c r="J27" s="54"/>
      <c r="K27" s="54"/>
      <c r="L27" s="54"/>
    </row>
    <row r="28" spans="2:20" ht="15">
      <c r="B28" s="54"/>
      <c r="C28" s="54"/>
      <c r="D28" s="54"/>
      <c r="E28" s="54"/>
      <c r="F28" s="54"/>
      <c r="G28" s="54"/>
      <c r="H28" s="54"/>
      <c r="I28" s="54"/>
      <c r="J28" s="54"/>
      <c r="K28" s="54"/>
      <c r="L28" s="54"/>
    </row>
    <row r="29" spans="2:20" ht="15">
      <c r="B29" s="54"/>
      <c r="C29" s="54"/>
      <c r="D29" s="54"/>
      <c r="E29" s="54"/>
      <c r="F29" s="54"/>
      <c r="G29" s="54"/>
      <c r="H29" s="54"/>
      <c r="I29" s="54"/>
      <c r="J29" s="54"/>
      <c r="K29" s="54"/>
      <c r="L29" s="54"/>
    </row>
    <row r="30" spans="2:20" ht="15">
      <c r="B30" s="54"/>
      <c r="C30" s="54"/>
      <c r="D30" s="54"/>
      <c r="E30" s="54"/>
      <c r="F30" s="54"/>
      <c r="G30" s="54"/>
      <c r="H30" s="54"/>
      <c r="I30" s="54"/>
      <c r="J30" s="54"/>
      <c r="K30" s="54"/>
      <c r="L30" s="54"/>
    </row>
    <row r="31" spans="2:20" ht="15">
      <c r="B31" s="54"/>
      <c r="C31" s="54"/>
      <c r="D31" s="54"/>
      <c r="E31" s="54"/>
      <c r="F31" s="54"/>
      <c r="G31" s="54"/>
      <c r="H31" s="54"/>
      <c r="I31" s="54"/>
      <c r="J31" s="54"/>
      <c r="K31" s="54"/>
      <c r="L31" s="54"/>
    </row>
    <row r="32" spans="2:20" ht="15">
      <c r="B32" s="54"/>
      <c r="C32" s="54"/>
      <c r="D32" s="54"/>
      <c r="E32" s="54"/>
      <c r="F32" s="54"/>
      <c r="G32" s="54"/>
      <c r="H32" s="54"/>
      <c r="I32" s="54"/>
      <c r="J32" s="54"/>
      <c r="K32" s="54"/>
      <c r="L32" s="54"/>
    </row>
    <row r="33" spans="2:12" ht="15">
      <c r="B33" s="54"/>
      <c r="C33" s="54"/>
      <c r="D33" s="54"/>
      <c r="E33" s="54"/>
      <c r="F33" s="54"/>
      <c r="G33" s="54"/>
      <c r="H33" s="54"/>
      <c r="I33" s="54"/>
      <c r="J33" s="54"/>
      <c r="K33" s="54"/>
      <c r="L33" s="54"/>
    </row>
    <row r="34" spans="2:12" ht="15">
      <c r="B34" s="54"/>
      <c r="C34" s="54"/>
      <c r="D34" s="54"/>
      <c r="E34" s="54"/>
      <c r="F34" s="54"/>
      <c r="G34" s="54"/>
      <c r="H34" s="54"/>
      <c r="I34" s="54"/>
      <c r="J34" s="54"/>
      <c r="K34" s="54"/>
      <c r="L34" s="54"/>
    </row>
    <row r="35" spans="2:12" ht="15">
      <c r="B35" s="54"/>
      <c r="C35" s="54"/>
      <c r="D35" s="54"/>
      <c r="E35" s="54"/>
      <c r="F35" s="54"/>
      <c r="G35" s="54"/>
      <c r="H35" s="54"/>
      <c r="I35" s="54"/>
      <c r="J35" s="54"/>
      <c r="K35" s="54"/>
      <c r="L35" s="54"/>
    </row>
    <row r="36" spans="2:12" ht="15">
      <c r="B36" s="54"/>
      <c r="C36" s="54"/>
      <c r="D36" s="54"/>
      <c r="E36" s="54"/>
      <c r="F36" s="54"/>
      <c r="G36" s="54"/>
      <c r="H36" s="54"/>
      <c r="I36" s="54"/>
      <c r="J36" s="54"/>
      <c r="K36" s="54"/>
      <c r="L36" s="54"/>
    </row>
    <row r="37" spans="2:12" ht="15">
      <c r="B37" s="54"/>
      <c r="C37" s="54"/>
      <c r="D37" s="54"/>
      <c r="E37" s="54"/>
      <c r="F37" s="54"/>
      <c r="G37" s="54"/>
      <c r="H37" s="54"/>
      <c r="I37" s="54"/>
      <c r="J37" s="54"/>
      <c r="K37" s="54"/>
      <c r="L37" s="54"/>
    </row>
    <row r="38" spans="2:12" ht="15">
      <c r="B38" s="54"/>
      <c r="C38" s="54"/>
      <c r="D38" s="54"/>
      <c r="E38" s="54"/>
      <c r="F38" s="54"/>
      <c r="G38" s="54"/>
      <c r="H38" s="54"/>
      <c r="I38" s="54"/>
      <c r="J38" s="54"/>
      <c r="K38" s="54"/>
      <c r="L38" s="54"/>
    </row>
  </sheetData>
  <mergeCells count="36">
    <mergeCell ref="B22:E24"/>
    <mergeCell ref="B16:E20"/>
    <mergeCell ref="B3:E3"/>
    <mergeCell ref="G2:J2"/>
    <mergeCell ref="G3:J3"/>
    <mergeCell ref="G4:J4"/>
    <mergeCell ref="B2:E2"/>
    <mergeCell ref="B4:E4"/>
    <mergeCell ref="B6:B7"/>
    <mergeCell ref="C6:C7"/>
    <mergeCell ref="D6:D7"/>
    <mergeCell ref="E6:E7"/>
    <mergeCell ref="L16:O20"/>
    <mergeCell ref="L22:O24"/>
    <mergeCell ref="G6:G7"/>
    <mergeCell ref="H6:H7"/>
    <mergeCell ref="L2:O2"/>
    <mergeCell ref="L3:O3"/>
    <mergeCell ref="L4:O4"/>
    <mergeCell ref="L6:L7"/>
    <mergeCell ref="M6:M7"/>
    <mergeCell ref="N6:N7"/>
    <mergeCell ref="O6:O7"/>
    <mergeCell ref="I6:I7"/>
    <mergeCell ref="J6:J7"/>
    <mergeCell ref="G16:J20"/>
    <mergeCell ref="G22:J24"/>
    <mergeCell ref="Q16:T20"/>
    <mergeCell ref="Q22:T24"/>
    <mergeCell ref="Q2:T2"/>
    <mergeCell ref="Q3:T3"/>
    <mergeCell ref="Q4:T4"/>
    <mergeCell ref="Q6:Q7"/>
    <mergeCell ref="R6:R7"/>
    <mergeCell ref="S6:S7"/>
    <mergeCell ref="T6:T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G32"/>
  <sheetViews>
    <sheetView workbookViewId="0"/>
  </sheetViews>
  <sheetFormatPr defaultColWidth="9" defaultRowHeight="12.75"/>
  <cols>
    <col min="1" max="1" width="9" style="1"/>
    <col min="2" max="2" width="14.5" style="1" customWidth="1"/>
    <col min="3" max="4" width="9" style="1"/>
    <col min="5" max="5" width="9.375" style="1" customWidth="1"/>
    <col min="6" max="16384" width="9" style="1"/>
  </cols>
  <sheetData>
    <row r="2" spans="2:7">
      <c r="B2" s="38" t="s">
        <v>9</v>
      </c>
      <c r="C2" s="2"/>
      <c r="D2" s="2"/>
      <c r="E2" s="2"/>
    </row>
    <row r="3" spans="2:7">
      <c r="B3" s="38" t="s">
        <v>15</v>
      </c>
      <c r="C3" s="2"/>
      <c r="D3" s="2"/>
      <c r="E3" s="2"/>
    </row>
    <row r="4" spans="2:7">
      <c r="B4" s="38" t="s">
        <v>16</v>
      </c>
      <c r="C4" s="2"/>
      <c r="D4" s="2"/>
      <c r="E4" s="2"/>
    </row>
    <row r="5" spans="2:7">
      <c r="B5" s="2" t="s">
        <v>11</v>
      </c>
      <c r="C5" s="2"/>
      <c r="D5" s="2"/>
      <c r="E5" s="2"/>
    </row>
    <row r="6" spans="2:7" ht="13.5" thickBot="1"/>
    <row r="7" spans="2:7" ht="13.5" thickTop="1">
      <c r="B7" s="8"/>
      <c r="C7" s="21"/>
      <c r="D7" s="21"/>
      <c r="E7" s="9" t="s">
        <v>17</v>
      </c>
    </row>
    <row r="8" spans="2:7">
      <c r="B8" s="5" t="s">
        <v>18</v>
      </c>
      <c r="C8" s="6" t="s">
        <v>4</v>
      </c>
      <c r="D8" s="6" t="s">
        <v>8</v>
      </c>
      <c r="E8" s="7" t="s">
        <v>19</v>
      </c>
      <c r="G8" s="1" t="s">
        <v>20</v>
      </c>
    </row>
    <row r="9" spans="2:7" ht="13.5" thickBot="1">
      <c r="B9" s="10" t="s">
        <v>21</v>
      </c>
      <c r="C9" s="24" t="s">
        <v>6</v>
      </c>
      <c r="D9" s="24" t="s">
        <v>22</v>
      </c>
      <c r="E9" s="25" t="s">
        <v>23</v>
      </c>
      <c r="G9" s="1" t="s">
        <v>22</v>
      </c>
    </row>
    <row r="10" spans="2:7">
      <c r="B10" s="39" t="s">
        <v>24</v>
      </c>
      <c r="C10" s="6"/>
      <c r="D10" s="6"/>
      <c r="E10" s="7"/>
    </row>
    <row r="11" spans="2:7">
      <c r="B11" s="5" t="s">
        <v>25</v>
      </c>
      <c r="C11" s="18">
        <v>1</v>
      </c>
      <c r="D11" s="18">
        <v>331</v>
      </c>
      <c r="E11" s="36">
        <v>3</v>
      </c>
      <c r="G11" s="1">
        <v>330</v>
      </c>
    </row>
    <row r="12" spans="2:7">
      <c r="B12" s="5" t="s">
        <v>26</v>
      </c>
      <c r="C12" s="18">
        <v>82</v>
      </c>
      <c r="D12" s="18">
        <v>15981</v>
      </c>
      <c r="E12" s="36">
        <v>5.0999999999999996</v>
      </c>
      <c r="G12" s="1">
        <v>15899</v>
      </c>
    </row>
    <row r="13" spans="2:7">
      <c r="B13" s="5" t="s">
        <v>27</v>
      </c>
      <c r="C13" s="18">
        <v>140</v>
      </c>
      <c r="D13" s="18">
        <v>31371</v>
      </c>
      <c r="E13" s="36">
        <v>4.5</v>
      </c>
      <c r="G13" s="1">
        <v>31231</v>
      </c>
    </row>
    <row r="14" spans="2:7">
      <c r="B14" s="5" t="s">
        <v>28</v>
      </c>
      <c r="C14" s="18">
        <v>192</v>
      </c>
      <c r="D14" s="18">
        <v>39478</v>
      </c>
      <c r="E14" s="36">
        <v>4.9000000000000004</v>
      </c>
      <c r="G14" s="1">
        <v>39286</v>
      </c>
    </row>
    <row r="15" spans="2:7">
      <c r="B15" s="5" t="s">
        <v>29</v>
      </c>
      <c r="C15" s="18">
        <v>240</v>
      </c>
      <c r="D15" s="18">
        <v>44442</v>
      </c>
      <c r="E15" s="36">
        <v>5.4</v>
      </c>
      <c r="G15" s="1">
        <v>44202</v>
      </c>
    </row>
    <row r="16" spans="2:7">
      <c r="B16" s="5" t="s">
        <v>30</v>
      </c>
      <c r="C16" s="18">
        <v>21</v>
      </c>
      <c r="D16" s="18">
        <v>2277</v>
      </c>
      <c r="E16" s="36">
        <v>9.1999999999999993</v>
      </c>
      <c r="G16" s="1">
        <v>2256</v>
      </c>
    </row>
    <row r="17" spans="2:7">
      <c r="B17" s="5" t="s">
        <v>31</v>
      </c>
      <c r="C17" s="18">
        <v>83</v>
      </c>
      <c r="D17" s="18">
        <v>110</v>
      </c>
      <c r="E17" s="36">
        <v>754.5</v>
      </c>
      <c r="G17" s="1">
        <v>27</v>
      </c>
    </row>
    <row r="18" spans="2:7">
      <c r="B18" s="5"/>
      <c r="C18" s="18"/>
      <c r="D18" s="18"/>
      <c r="E18" s="36"/>
    </row>
    <row r="19" spans="2:7">
      <c r="B19" s="39" t="s">
        <v>32</v>
      </c>
      <c r="C19" s="18"/>
      <c r="D19" s="18"/>
      <c r="E19" s="36"/>
    </row>
    <row r="20" spans="2:7">
      <c r="B20" s="5" t="s">
        <v>33</v>
      </c>
      <c r="C20" s="18">
        <v>506</v>
      </c>
      <c r="D20" s="18">
        <v>105428</v>
      </c>
      <c r="E20" s="36">
        <v>4.8</v>
      </c>
      <c r="G20" s="1">
        <v>104922</v>
      </c>
    </row>
    <row r="21" spans="2:7">
      <c r="B21" s="5" t="s">
        <v>34</v>
      </c>
      <c r="C21" s="18">
        <v>224</v>
      </c>
      <c r="D21" s="18">
        <v>24297</v>
      </c>
      <c r="E21" s="36">
        <v>9.1999999999999993</v>
      </c>
      <c r="G21" s="1">
        <v>24073</v>
      </c>
    </row>
    <row r="22" spans="2:7">
      <c r="B22" s="5" t="s">
        <v>35</v>
      </c>
      <c r="C22" s="18">
        <v>4</v>
      </c>
      <c r="D22" s="18">
        <v>806</v>
      </c>
      <c r="E22" s="36">
        <v>5</v>
      </c>
      <c r="G22" s="1">
        <v>802</v>
      </c>
    </row>
    <row r="23" spans="2:7">
      <c r="B23" s="5" t="s">
        <v>36</v>
      </c>
      <c r="C23" s="18">
        <v>8</v>
      </c>
      <c r="D23" s="18">
        <v>2449</v>
      </c>
      <c r="E23" s="36">
        <v>3.3</v>
      </c>
      <c r="G23" s="1">
        <v>2441</v>
      </c>
    </row>
    <row r="24" spans="2:7">
      <c r="B24" s="5" t="s">
        <v>37</v>
      </c>
      <c r="C24" s="42" t="s">
        <v>7</v>
      </c>
      <c r="D24" s="18">
        <v>64</v>
      </c>
      <c r="E24" s="41" t="s">
        <v>7</v>
      </c>
      <c r="G24" s="1">
        <v>64</v>
      </c>
    </row>
    <row r="25" spans="2:7">
      <c r="B25" s="5" t="s">
        <v>31</v>
      </c>
      <c r="C25" s="18">
        <v>17</v>
      </c>
      <c r="D25" s="18">
        <v>946</v>
      </c>
      <c r="E25" s="36">
        <v>18</v>
      </c>
      <c r="G25" s="1">
        <v>929</v>
      </c>
    </row>
    <row r="26" spans="2:7">
      <c r="B26" s="5"/>
      <c r="C26" s="18"/>
      <c r="D26" s="18"/>
      <c r="E26" s="36"/>
    </row>
    <row r="27" spans="2:7">
      <c r="B27" s="39" t="s">
        <v>38</v>
      </c>
      <c r="C27" s="18"/>
      <c r="D27" s="18"/>
      <c r="E27" s="36"/>
    </row>
    <row r="28" spans="2:7">
      <c r="B28" s="5" t="s">
        <v>39</v>
      </c>
      <c r="C28" s="18">
        <v>13</v>
      </c>
      <c r="D28" s="18">
        <v>2797</v>
      </c>
      <c r="E28" s="36">
        <v>4.5999999999999996</v>
      </c>
      <c r="G28" s="1">
        <v>2784</v>
      </c>
    </row>
    <row r="29" spans="2:7" ht="13.5" thickBot="1">
      <c r="B29" s="5" t="s">
        <v>40</v>
      </c>
      <c r="C29" s="18">
        <v>23</v>
      </c>
      <c r="D29" s="18">
        <v>5058</v>
      </c>
      <c r="E29" s="36">
        <v>4.5</v>
      </c>
      <c r="G29" s="1">
        <v>5035</v>
      </c>
    </row>
    <row r="30" spans="2:7" ht="13.5" thickBot="1">
      <c r="B30" s="32" t="s">
        <v>8</v>
      </c>
      <c r="C30" s="40">
        <v>759</v>
      </c>
      <c r="D30" s="40">
        <v>133990</v>
      </c>
      <c r="E30" s="37">
        <v>5.7</v>
      </c>
      <c r="G30" s="1">
        <v>133231</v>
      </c>
    </row>
    <row r="31" spans="2:7" ht="13.5" thickTop="1"/>
    <row r="32" spans="2:7">
      <c r="B32" s="1" t="s">
        <v>41</v>
      </c>
    </row>
  </sheetData>
  <phoneticPr fontId="0" type="noConversion"/>
  <printOptions horizontalCentered="1"/>
  <pageMargins left="0.5" right="0.5" top="1" bottom="1" header="0" footer="0"/>
  <pageSetup orientation="landscape" horizontalDpi="4294967292" vertic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17"/>
  <sheetViews>
    <sheetView workbookViewId="0"/>
  </sheetViews>
  <sheetFormatPr defaultColWidth="9" defaultRowHeight="12.75"/>
  <cols>
    <col min="1" max="1" width="9" style="1"/>
    <col min="2" max="2" width="18.875" style="1" customWidth="1"/>
    <col min="3" max="16384" width="9" style="1"/>
  </cols>
  <sheetData>
    <row r="1" spans="2:4">
      <c r="B1" s="31" t="s">
        <v>42</v>
      </c>
      <c r="C1" s="2"/>
      <c r="D1" s="2"/>
    </row>
    <row r="2" spans="2:4">
      <c r="B2" s="31" t="s">
        <v>43</v>
      </c>
      <c r="C2" s="2"/>
      <c r="D2" s="2"/>
    </row>
    <row r="3" spans="2:4">
      <c r="B3" s="2" t="s">
        <v>11</v>
      </c>
      <c r="C3" s="2"/>
      <c r="D3" s="2"/>
    </row>
    <row r="4" spans="2:4" ht="13.5" thickBot="1"/>
    <row r="5" spans="2:4" ht="13.5" thickTop="1">
      <c r="B5" s="8"/>
      <c r="C5" s="21" t="s">
        <v>4</v>
      </c>
      <c r="D5" s="9" t="s">
        <v>44</v>
      </c>
    </row>
    <row r="6" spans="2:4" ht="13.5" thickBot="1">
      <c r="B6" s="10" t="s">
        <v>45</v>
      </c>
      <c r="C6" s="24" t="s">
        <v>6</v>
      </c>
      <c r="D6" s="25" t="s">
        <v>46</v>
      </c>
    </row>
    <row r="7" spans="2:4">
      <c r="B7" s="5"/>
      <c r="C7" s="6"/>
      <c r="D7" s="7"/>
    </row>
    <row r="8" spans="2:4">
      <c r="B8" s="5" t="s">
        <v>47</v>
      </c>
      <c r="C8" s="6">
        <v>366</v>
      </c>
      <c r="D8" s="7">
        <v>48.2</v>
      </c>
    </row>
    <row r="9" spans="2:4">
      <c r="B9" s="5" t="s">
        <v>48</v>
      </c>
      <c r="C9" s="6">
        <v>115</v>
      </c>
      <c r="D9" s="7">
        <v>63.4</v>
      </c>
    </row>
    <row r="10" spans="2:4">
      <c r="B10" s="5" t="s">
        <v>49</v>
      </c>
      <c r="C10" s="6">
        <v>118</v>
      </c>
      <c r="D10" s="7">
        <v>78.900000000000006</v>
      </c>
    </row>
    <row r="11" spans="2:4">
      <c r="B11" s="5" t="s">
        <v>50</v>
      </c>
      <c r="C11" s="6">
        <v>139</v>
      </c>
      <c r="D11" s="7">
        <v>97.2</v>
      </c>
    </row>
    <row r="12" spans="2:4">
      <c r="B12" s="5" t="s">
        <v>51</v>
      </c>
      <c r="C12" s="6">
        <v>21</v>
      </c>
      <c r="D12" s="7">
        <v>100</v>
      </c>
    </row>
    <row r="13" spans="2:4">
      <c r="B13" s="5"/>
      <c r="C13" s="6"/>
      <c r="D13" s="7"/>
    </row>
    <row r="14" spans="2:4" ht="13.5" thickBot="1">
      <c r="B14" s="22" t="s">
        <v>8</v>
      </c>
      <c r="C14" s="11">
        <v>759</v>
      </c>
      <c r="D14" s="23">
        <v>100</v>
      </c>
    </row>
    <row r="15" spans="2:4" ht="13.5" thickTop="1"/>
    <row r="16" spans="2:4">
      <c r="B16" s="1" t="s">
        <v>52</v>
      </c>
    </row>
    <row r="17" spans="2:2">
      <c r="B17" s="1" t="s">
        <v>53</v>
      </c>
    </row>
  </sheetData>
  <phoneticPr fontId="0" type="noConversion"/>
  <printOptions horizontalCentered="1"/>
  <pageMargins left="0.5" right="0.5" top="1" bottom="1" header="0" footer="0"/>
  <pageSetup orientation="portrait" horizontalDpi="4294967292" vertic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E31"/>
  <sheetViews>
    <sheetView workbookViewId="0"/>
  </sheetViews>
  <sheetFormatPr defaultColWidth="9" defaultRowHeight="12.75"/>
  <cols>
    <col min="1" max="1" width="26.5" style="1" customWidth="1"/>
    <col min="2" max="2" width="10.75" style="1" customWidth="1"/>
    <col min="3" max="10" width="9.625" style="1" customWidth="1"/>
    <col min="11" max="16384" width="9" style="1"/>
  </cols>
  <sheetData>
    <row r="2" spans="1:5">
      <c r="A2" s="31" t="s">
        <v>54</v>
      </c>
      <c r="B2" s="2"/>
      <c r="C2" s="2"/>
      <c r="D2" s="2"/>
    </row>
    <row r="3" spans="1:5">
      <c r="A3" s="31" t="s">
        <v>55</v>
      </c>
      <c r="B3" s="2"/>
      <c r="C3" s="2"/>
      <c r="D3" s="2"/>
    </row>
    <row r="4" spans="1:5">
      <c r="A4" s="31" t="s">
        <v>56</v>
      </c>
      <c r="B4" s="2"/>
      <c r="C4" s="2"/>
      <c r="D4" s="2"/>
    </row>
    <row r="5" spans="1:5">
      <c r="A5" s="2" t="s">
        <v>11</v>
      </c>
      <c r="B5" s="2"/>
      <c r="C5" s="2"/>
      <c r="D5" s="2"/>
    </row>
    <row r="6" spans="1:5" ht="13.5" thickBot="1"/>
    <row r="7" spans="1:5" ht="13.5" thickTop="1">
      <c r="A7" s="8"/>
      <c r="B7" s="52" t="s">
        <v>57</v>
      </c>
      <c r="C7" s="52" t="s">
        <v>58</v>
      </c>
      <c r="D7" s="51" t="s">
        <v>59</v>
      </c>
      <c r="E7" s="50" t="s">
        <v>20</v>
      </c>
    </row>
    <row r="8" spans="1:5" ht="13.5" thickBot="1">
      <c r="A8" s="10" t="s">
        <v>60</v>
      </c>
      <c r="B8" s="29" t="s">
        <v>61</v>
      </c>
      <c r="C8" s="29" t="s">
        <v>61</v>
      </c>
      <c r="D8" s="30" t="s">
        <v>17</v>
      </c>
      <c r="E8" s="50" t="s">
        <v>22</v>
      </c>
    </row>
    <row r="9" spans="1:5">
      <c r="A9" s="5"/>
      <c r="B9" s="53"/>
      <c r="C9" s="53"/>
      <c r="D9" s="35"/>
    </row>
    <row r="10" spans="1:5">
      <c r="A10" s="5" t="s">
        <v>62</v>
      </c>
      <c r="B10" s="6">
        <v>160</v>
      </c>
      <c r="C10" s="19">
        <f>B10/E$31*100</f>
        <v>21.080368906455863</v>
      </c>
      <c r="D10" s="20">
        <f>B10/E10*1000</f>
        <v>6.9423352280123227</v>
      </c>
      <c r="E10" s="1">
        <v>23047</v>
      </c>
    </row>
    <row r="11" spans="1:5">
      <c r="A11" s="5" t="s">
        <v>63</v>
      </c>
      <c r="B11" s="6">
        <v>40</v>
      </c>
      <c r="C11" s="19">
        <f t="shared" ref="C11:C26" si="0">B11/E$31*100</f>
        <v>5.2700922266139658</v>
      </c>
      <c r="D11" s="20">
        <f t="shared" ref="D11:D26" si="1">B11/E11*1000</f>
        <v>26.455026455026452</v>
      </c>
      <c r="E11" s="1">
        <v>1512</v>
      </c>
    </row>
    <row r="12" spans="1:5">
      <c r="A12" s="5" t="s">
        <v>64</v>
      </c>
      <c r="B12" s="6">
        <v>39</v>
      </c>
      <c r="C12" s="19">
        <f t="shared" si="0"/>
        <v>5.1383399209486171</v>
      </c>
      <c r="D12" s="20">
        <f t="shared" si="1"/>
        <v>7.6127269178215888</v>
      </c>
      <c r="E12" s="1">
        <v>5123</v>
      </c>
    </row>
    <row r="13" spans="1:5">
      <c r="A13" s="5" t="s">
        <v>65</v>
      </c>
      <c r="B13" s="6">
        <v>37</v>
      </c>
      <c r="C13" s="19">
        <f t="shared" si="0"/>
        <v>4.874835309617918</v>
      </c>
      <c r="D13" s="20">
        <f t="shared" si="1"/>
        <v>16.894977168949772</v>
      </c>
      <c r="E13" s="1">
        <v>2190</v>
      </c>
    </row>
    <row r="14" spans="1:5">
      <c r="A14" s="5" t="s">
        <v>66</v>
      </c>
      <c r="B14" s="6">
        <v>33</v>
      </c>
      <c r="C14" s="19">
        <f t="shared" si="0"/>
        <v>4.3478260869565215</v>
      </c>
      <c r="D14" s="20">
        <f t="shared" si="1"/>
        <v>19.701492537313435</v>
      </c>
      <c r="E14" s="1">
        <v>1675</v>
      </c>
    </row>
    <row r="15" spans="1:5">
      <c r="A15" s="5" t="s">
        <v>67</v>
      </c>
      <c r="B15" s="6">
        <v>26</v>
      </c>
      <c r="C15" s="19">
        <f t="shared" si="0"/>
        <v>3.4255599472990776</v>
      </c>
      <c r="D15" s="20">
        <f t="shared" si="1"/>
        <v>12.941762070681932</v>
      </c>
      <c r="E15" s="1">
        <v>2009</v>
      </c>
    </row>
    <row r="16" spans="1:5">
      <c r="A16" s="5" t="s">
        <v>68</v>
      </c>
      <c r="B16" s="6">
        <v>23</v>
      </c>
      <c r="C16" s="19">
        <f t="shared" si="0"/>
        <v>3.0303030303030303</v>
      </c>
      <c r="D16" s="20">
        <f t="shared" si="1"/>
        <v>11.437095972153157</v>
      </c>
      <c r="E16" s="1">
        <v>2011</v>
      </c>
    </row>
    <row r="17" spans="1:5">
      <c r="A17" s="5" t="s">
        <v>69</v>
      </c>
      <c r="B17" s="6">
        <v>21</v>
      </c>
      <c r="C17" s="19">
        <f t="shared" si="0"/>
        <v>2.766798418972332</v>
      </c>
      <c r="D17" s="20">
        <f t="shared" si="1"/>
        <v>53.984575835475574</v>
      </c>
      <c r="E17" s="1">
        <v>389</v>
      </c>
    </row>
    <row r="18" spans="1:5">
      <c r="A18" s="5" t="s">
        <v>70</v>
      </c>
      <c r="B18" s="6">
        <v>19</v>
      </c>
      <c r="C18" s="19">
        <f t="shared" si="0"/>
        <v>2.5032938076416338</v>
      </c>
      <c r="D18" s="20">
        <f t="shared" si="1"/>
        <v>5.3536207382361232</v>
      </c>
      <c r="E18" s="1">
        <v>3549</v>
      </c>
    </row>
    <row r="19" spans="1:5">
      <c r="A19" s="5" t="s">
        <v>71</v>
      </c>
      <c r="B19" s="6">
        <v>15</v>
      </c>
      <c r="C19" s="19">
        <f t="shared" si="0"/>
        <v>1.9762845849802373</v>
      </c>
      <c r="D19" s="20">
        <f t="shared" si="1"/>
        <v>10.526315789473683</v>
      </c>
      <c r="E19" s="1">
        <v>1425</v>
      </c>
    </row>
    <row r="20" spans="1:5">
      <c r="A20" s="5" t="s">
        <v>72</v>
      </c>
      <c r="B20" s="6">
        <v>12</v>
      </c>
      <c r="C20" s="19">
        <f t="shared" si="0"/>
        <v>1.5810276679841897</v>
      </c>
      <c r="D20" s="20">
        <f t="shared" si="1"/>
        <v>19.417475728155338</v>
      </c>
      <c r="E20" s="1">
        <v>618</v>
      </c>
    </row>
    <row r="21" spans="1:5">
      <c r="A21" s="5" t="s">
        <v>73</v>
      </c>
      <c r="B21" s="6">
        <v>11</v>
      </c>
      <c r="C21" s="19">
        <f t="shared" si="0"/>
        <v>1.4492753623188406</v>
      </c>
      <c r="D21" s="20">
        <f t="shared" si="1"/>
        <v>16.393442622950822</v>
      </c>
      <c r="E21" s="1">
        <v>671</v>
      </c>
    </row>
    <row r="22" spans="1:5">
      <c r="A22" s="5" t="s">
        <v>74</v>
      </c>
      <c r="B22" s="6">
        <v>11</v>
      </c>
      <c r="C22" s="19">
        <f t="shared" si="0"/>
        <v>1.4492753623188406</v>
      </c>
      <c r="D22" s="20">
        <f t="shared" si="1"/>
        <v>10.669253152279341</v>
      </c>
      <c r="E22" s="1">
        <v>1031</v>
      </c>
    </row>
    <row r="23" spans="1:5">
      <c r="A23" s="5" t="s">
        <v>75</v>
      </c>
      <c r="B23" s="6">
        <v>7</v>
      </c>
      <c r="C23" s="19">
        <f t="shared" si="0"/>
        <v>0.92226613965744397</v>
      </c>
      <c r="D23" s="20">
        <f t="shared" si="1"/>
        <v>3.6439354502863091</v>
      </c>
      <c r="E23" s="1">
        <v>1921</v>
      </c>
    </row>
    <row r="24" spans="1:5">
      <c r="A24" s="5" t="s">
        <v>76</v>
      </c>
      <c r="B24" s="6">
        <v>6</v>
      </c>
      <c r="C24" s="19">
        <f t="shared" si="0"/>
        <v>0.79051383399209485</v>
      </c>
      <c r="D24" s="20">
        <f t="shared" si="1"/>
        <v>4.3859649122807012</v>
      </c>
      <c r="E24" s="1">
        <v>1368</v>
      </c>
    </row>
    <row r="25" spans="1:5">
      <c r="A25" s="5" t="s">
        <v>77</v>
      </c>
      <c r="B25" s="6">
        <v>6</v>
      </c>
      <c r="C25" s="19">
        <f t="shared" si="0"/>
        <v>0.79051383399209485</v>
      </c>
      <c r="D25" s="20">
        <f t="shared" si="1"/>
        <v>5.272407732864675</v>
      </c>
      <c r="E25" s="1">
        <v>1138</v>
      </c>
    </row>
    <row r="26" spans="1:5">
      <c r="A26" s="5" t="s">
        <v>78</v>
      </c>
      <c r="B26" s="6">
        <v>6</v>
      </c>
      <c r="C26" s="19">
        <f t="shared" si="0"/>
        <v>0.79051383399209485</v>
      </c>
      <c r="D26" s="20">
        <f t="shared" si="1"/>
        <v>26.548672566371682</v>
      </c>
      <c r="E26" s="1">
        <v>226</v>
      </c>
    </row>
    <row r="27" spans="1:5">
      <c r="A27" s="5"/>
      <c r="B27" s="53"/>
      <c r="C27" s="6"/>
      <c r="D27" s="7"/>
    </row>
    <row r="28" spans="1:5" ht="13.5" thickBot="1">
      <c r="A28" s="5" t="s">
        <v>79</v>
      </c>
      <c r="B28" s="6">
        <v>73</v>
      </c>
      <c r="C28" s="19">
        <f>B28/E$31*100</f>
        <v>9.6179183135704882</v>
      </c>
      <c r="D28" s="20">
        <f>B28/E28*1000</f>
        <v>22.215459525258673</v>
      </c>
      <c r="E28" s="1">
        <v>3286</v>
      </c>
    </row>
    <row r="29" spans="1:5" ht="13.5" thickBot="1">
      <c r="A29" s="32" t="s">
        <v>80</v>
      </c>
      <c r="B29" s="33">
        <v>275</v>
      </c>
      <c r="C29" s="48">
        <f>B29/E$31*100</f>
        <v>36.231884057971016</v>
      </c>
      <c r="D29" s="49">
        <f>B29/E29*1000</f>
        <v>11.491851232762224</v>
      </c>
      <c r="E29" s="1">
        <v>23930</v>
      </c>
    </row>
    <row r="30" spans="1:5" ht="13.5" thickTop="1"/>
    <row r="31" spans="1:5">
      <c r="A31" s="1" t="s">
        <v>81</v>
      </c>
      <c r="E31" s="1">
        <v>759</v>
      </c>
    </row>
  </sheetData>
  <phoneticPr fontId="0" type="noConversion"/>
  <printOptions horizontalCentered="1"/>
  <pageMargins left="0.5" right="0.5" top="0.5" bottom="0.5" header="0" footer="0"/>
  <pageSetup orientation="portrait" horizontalDpi="4294967292" vertic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34"/>
  <sheetViews>
    <sheetView workbookViewId="0"/>
  </sheetViews>
  <sheetFormatPr defaultColWidth="9" defaultRowHeight="12.75"/>
  <cols>
    <col min="1" max="1" width="13.5" style="1" customWidth="1"/>
    <col min="2" max="16384" width="9" style="1"/>
  </cols>
  <sheetData>
    <row r="1" spans="1:16">
      <c r="A1" s="31" t="s">
        <v>82</v>
      </c>
      <c r="B1" s="2"/>
      <c r="C1" s="2"/>
      <c r="D1" s="2"/>
      <c r="E1" s="2"/>
      <c r="F1" s="2"/>
      <c r="G1" s="2"/>
      <c r="H1" s="2"/>
      <c r="I1" s="2"/>
      <c r="J1" s="2"/>
      <c r="K1" s="2"/>
      <c r="L1" s="2"/>
      <c r="M1" s="2"/>
      <c r="N1" s="2"/>
      <c r="O1" s="2"/>
      <c r="P1" s="2"/>
    </row>
    <row r="2" spans="1:16" ht="14.25">
      <c r="A2" s="31" t="s">
        <v>83</v>
      </c>
      <c r="B2" s="2"/>
      <c r="C2" s="2"/>
      <c r="D2" s="2"/>
      <c r="E2" s="2"/>
      <c r="F2" s="2"/>
      <c r="G2" s="2"/>
      <c r="H2" s="2"/>
      <c r="I2" s="2"/>
      <c r="J2" s="2"/>
      <c r="K2" s="2"/>
      <c r="L2" s="2"/>
      <c r="M2" s="2"/>
      <c r="N2" s="2"/>
      <c r="O2" s="2"/>
      <c r="P2" s="2"/>
    </row>
    <row r="3" spans="1:16">
      <c r="A3" s="2" t="s">
        <v>11</v>
      </c>
      <c r="B3" s="2"/>
      <c r="C3" s="2"/>
      <c r="D3" s="2"/>
      <c r="E3" s="2"/>
      <c r="F3" s="2"/>
      <c r="G3" s="2"/>
      <c r="H3" s="2"/>
      <c r="I3" s="2"/>
      <c r="J3" s="2"/>
      <c r="K3" s="2"/>
      <c r="L3" s="2"/>
      <c r="M3" s="2"/>
      <c r="N3" s="2"/>
      <c r="O3" s="2"/>
      <c r="P3" s="2"/>
    </row>
    <row r="4" spans="1:16" ht="13.5" thickBot="1"/>
    <row r="5" spans="1:16" ht="14.25" thickTop="1" thickBot="1">
      <c r="A5" s="13"/>
      <c r="B5" s="3" t="s">
        <v>84</v>
      </c>
      <c r="C5" s="3"/>
      <c r="D5" s="12"/>
      <c r="E5" s="3"/>
      <c r="F5" s="3"/>
      <c r="G5" s="12"/>
      <c r="H5" s="3"/>
      <c r="I5" s="3"/>
      <c r="J5" s="12"/>
      <c r="K5" s="3"/>
      <c r="L5" s="3"/>
      <c r="M5" s="12"/>
      <c r="N5" s="3"/>
      <c r="O5" s="3"/>
      <c r="P5" s="4"/>
    </row>
    <row r="6" spans="1:16" ht="13.5" thickBot="1">
      <c r="A6" s="17"/>
      <c r="B6" s="43" t="s">
        <v>85</v>
      </c>
      <c r="C6" s="43"/>
      <c r="D6" s="14"/>
      <c r="E6" s="43" t="s">
        <v>86</v>
      </c>
      <c r="F6" s="43"/>
      <c r="G6" s="14"/>
      <c r="H6" s="43" t="s">
        <v>87</v>
      </c>
      <c r="I6" s="43"/>
      <c r="J6" s="14"/>
      <c r="K6" s="43" t="s">
        <v>88</v>
      </c>
      <c r="L6" s="43"/>
      <c r="M6" s="14"/>
      <c r="N6" s="43" t="s">
        <v>89</v>
      </c>
      <c r="O6" s="43"/>
      <c r="P6" s="15"/>
    </row>
    <row r="7" spans="1:16">
      <c r="A7" s="17" t="s">
        <v>90</v>
      </c>
      <c r="B7" s="27"/>
      <c r="C7" s="27"/>
      <c r="D7" s="27" t="s">
        <v>4</v>
      </c>
      <c r="E7" s="27"/>
      <c r="F7" s="27"/>
      <c r="G7" s="27" t="s">
        <v>4</v>
      </c>
      <c r="H7" s="27"/>
      <c r="I7" s="27"/>
      <c r="J7" s="27" t="s">
        <v>4</v>
      </c>
      <c r="K7" s="27"/>
      <c r="L7" s="27"/>
      <c r="M7" s="27" t="s">
        <v>4</v>
      </c>
      <c r="N7" s="27"/>
      <c r="O7" s="27"/>
      <c r="P7" s="28" t="s">
        <v>4</v>
      </c>
    </row>
    <row r="8" spans="1:16">
      <c r="A8" s="17" t="s">
        <v>91</v>
      </c>
      <c r="B8" s="27" t="s">
        <v>4</v>
      </c>
      <c r="C8" s="27" t="s">
        <v>8</v>
      </c>
      <c r="D8" s="27" t="s">
        <v>6</v>
      </c>
      <c r="E8" s="27" t="s">
        <v>4</v>
      </c>
      <c r="F8" s="27" t="s">
        <v>8</v>
      </c>
      <c r="G8" s="27" t="s">
        <v>6</v>
      </c>
      <c r="H8" s="27" t="s">
        <v>4</v>
      </c>
      <c r="I8" s="27" t="s">
        <v>8</v>
      </c>
      <c r="J8" s="27" t="s">
        <v>6</v>
      </c>
      <c r="K8" s="27" t="s">
        <v>4</v>
      </c>
      <c r="L8" s="27" t="s">
        <v>8</v>
      </c>
      <c r="M8" s="27" t="s">
        <v>6</v>
      </c>
      <c r="N8" s="27" t="s">
        <v>4</v>
      </c>
      <c r="O8" s="27" t="s">
        <v>8</v>
      </c>
      <c r="P8" s="28" t="s">
        <v>6</v>
      </c>
    </row>
    <row r="9" spans="1:16" ht="15" thickBot="1">
      <c r="A9" s="16" t="s">
        <v>92</v>
      </c>
      <c r="B9" s="29" t="s">
        <v>6</v>
      </c>
      <c r="C9" s="29" t="s">
        <v>22</v>
      </c>
      <c r="D9" s="29" t="s">
        <v>93</v>
      </c>
      <c r="E9" s="29" t="s">
        <v>6</v>
      </c>
      <c r="F9" s="29" t="s">
        <v>22</v>
      </c>
      <c r="G9" s="29" t="s">
        <v>93</v>
      </c>
      <c r="H9" s="29" t="s">
        <v>6</v>
      </c>
      <c r="I9" s="29" t="s">
        <v>22</v>
      </c>
      <c r="J9" s="29" t="s">
        <v>93</v>
      </c>
      <c r="K9" s="29" t="s">
        <v>6</v>
      </c>
      <c r="L9" s="29" t="s">
        <v>22</v>
      </c>
      <c r="M9" s="29" t="s">
        <v>93</v>
      </c>
      <c r="N9" s="29" t="s">
        <v>6</v>
      </c>
      <c r="O9" s="29" t="s">
        <v>22</v>
      </c>
      <c r="P9" s="30" t="s">
        <v>93</v>
      </c>
    </row>
    <row r="10" spans="1:16">
      <c r="A10" s="17"/>
      <c r="B10" s="6"/>
      <c r="C10" s="6"/>
      <c r="D10" s="6"/>
      <c r="E10" s="6"/>
      <c r="F10" s="6"/>
      <c r="G10" s="6"/>
      <c r="H10" s="6"/>
      <c r="I10" s="6"/>
      <c r="J10" s="6"/>
      <c r="K10" s="6"/>
      <c r="L10" s="6"/>
      <c r="M10" s="6"/>
      <c r="N10" s="6"/>
      <c r="O10" s="6"/>
      <c r="P10" s="7"/>
    </row>
    <row r="11" spans="1:16">
      <c r="A11" s="17" t="s">
        <v>94</v>
      </c>
      <c r="B11" s="6">
        <v>360</v>
      </c>
      <c r="C11" s="26">
        <v>100926</v>
      </c>
      <c r="D11" s="6">
        <v>3.6</v>
      </c>
      <c r="E11" s="6">
        <v>286</v>
      </c>
      <c r="F11" s="26">
        <v>84057</v>
      </c>
      <c r="G11" s="6">
        <v>3.4</v>
      </c>
      <c r="H11" s="6">
        <v>64</v>
      </c>
      <c r="I11" s="26">
        <v>13941</v>
      </c>
      <c r="J11" s="6">
        <v>4.5999999999999996</v>
      </c>
      <c r="K11" s="6">
        <v>7</v>
      </c>
      <c r="L11" s="26">
        <v>2325</v>
      </c>
      <c r="M11" s="19">
        <v>3</v>
      </c>
      <c r="N11" s="6">
        <v>3</v>
      </c>
      <c r="O11" s="6">
        <v>600</v>
      </c>
      <c r="P11" s="44" t="s">
        <v>95</v>
      </c>
    </row>
    <row r="12" spans="1:16">
      <c r="A12" s="17" t="s">
        <v>96</v>
      </c>
      <c r="B12" s="6">
        <v>149</v>
      </c>
      <c r="C12" s="26">
        <v>20309</v>
      </c>
      <c r="D12" s="6">
        <v>7.3</v>
      </c>
      <c r="E12" s="6">
        <v>106</v>
      </c>
      <c r="F12" s="26">
        <v>14316</v>
      </c>
      <c r="G12" s="6">
        <v>7.4</v>
      </c>
      <c r="H12" s="6">
        <v>40</v>
      </c>
      <c r="I12" s="26">
        <v>5244</v>
      </c>
      <c r="J12" s="6">
        <v>7.6</v>
      </c>
      <c r="K12" s="6">
        <v>1</v>
      </c>
      <c r="L12" s="6">
        <v>609</v>
      </c>
      <c r="M12" s="45" t="s">
        <v>95</v>
      </c>
      <c r="N12" s="6">
        <v>2</v>
      </c>
      <c r="O12" s="6">
        <v>140</v>
      </c>
      <c r="P12" s="44" t="s">
        <v>95</v>
      </c>
    </row>
    <row r="13" spans="1:16">
      <c r="A13" s="17" t="s">
        <v>97</v>
      </c>
      <c r="B13" s="6">
        <v>142</v>
      </c>
      <c r="C13" s="26">
        <v>11934</v>
      </c>
      <c r="D13" s="6">
        <v>11.9</v>
      </c>
      <c r="E13" s="6">
        <v>59</v>
      </c>
      <c r="F13" s="26">
        <v>6621</v>
      </c>
      <c r="G13" s="6">
        <v>8.9</v>
      </c>
      <c r="H13" s="6">
        <v>74</v>
      </c>
      <c r="I13" s="26">
        <v>4766</v>
      </c>
      <c r="J13" s="6">
        <v>15.5</v>
      </c>
      <c r="K13" s="6">
        <v>3</v>
      </c>
      <c r="L13" s="6">
        <v>361</v>
      </c>
      <c r="M13" s="45" t="s">
        <v>95</v>
      </c>
      <c r="N13" s="6">
        <v>6</v>
      </c>
      <c r="O13" s="6">
        <v>186</v>
      </c>
      <c r="P13" s="20">
        <v>32.299999999999997</v>
      </c>
    </row>
    <row r="14" spans="1:16">
      <c r="A14" s="17" t="s">
        <v>51</v>
      </c>
      <c r="B14" s="6">
        <v>108</v>
      </c>
      <c r="C14" s="6">
        <v>821</v>
      </c>
      <c r="D14" s="6">
        <v>131.5</v>
      </c>
      <c r="E14" s="6">
        <v>55</v>
      </c>
      <c r="F14" s="6">
        <v>434</v>
      </c>
      <c r="G14" s="6">
        <v>126.7</v>
      </c>
      <c r="H14" s="6">
        <v>46</v>
      </c>
      <c r="I14" s="6">
        <v>346</v>
      </c>
      <c r="J14" s="6">
        <v>132.9</v>
      </c>
      <c r="K14" s="6">
        <v>1</v>
      </c>
      <c r="L14" s="6">
        <v>21</v>
      </c>
      <c r="M14" s="45" t="s">
        <v>95</v>
      </c>
      <c r="N14" s="6">
        <v>6</v>
      </c>
      <c r="O14" s="6">
        <v>20</v>
      </c>
      <c r="P14" s="20">
        <v>300</v>
      </c>
    </row>
    <row r="15" spans="1:16" ht="13.5" thickBot="1">
      <c r="A15" s="17"/>
      <c r="B15" s="6"/>
      <c r="C15" s="6"/>
      <c r="D15" s="6"/>
      <c r="E15" s="6"/>
      <c r="F15" s="6"/>
      <c r="G15" s="6"/>
      <c r="H15" s="6"/>
      <c r="I15" s="6"/>
      <c r="J15" s="6"/>
      <c r="K15" s="6"/>
      <c r="L15" s="6"/>
      <c r="M15" s="19"/>
      <c r="N15" s="6"/>
      <c r="O15" s="6"/>
      <c r="P15" s="20"/>
    </row>
    <row r="16" spans="1:16" ht="13.5" thickBot="1">
      <c r="A16" s="46" t="s">
        <v>8</v>
      </c>
      <c r="B16" s="33">
        <v>759</v>
      </c>
      <c r="C16" s="47">
        <v>133990</v>
      </c>
      <c r="D16" s="33">
        <v>5.7</v>
      </c>
      <c r="E16" s="33">
        <v>506</v>
      </c>
      <c r="F16" s="47">
        <v>105428</v>
      </c>
      <c r="G16" s="33">
        <v>4.8</v>
      </c>
      <c r="H16" s="33">
        <v>224</v>
      </c>
      <c r="I16" s="47">
        <v>24297</v>
      </c>
      <c r="J16" s="33">
        <v>9.1999999999999993</v>
      </c>
      <c r="K16" s="33">
        <v>12</v>
      </c>
      <c r="L16" s="47">
        <v>3319</v>
      </c>
      <c r="M16" s="48">
        <v>3.6</v>
      </c>
      <c r="N16" s="33">
        <v>17</v>
      </c>
      <c r="O16" s="33">
        <v>946</v>
      </c>
      <c r="P16" s="49">
        <v>18</v>
      </c>
    </row>
    <row r="17" spans="1:6" ht="13.5" thickTop="1"/>
    <row r="18" spans="1:6" ht="14.25">
      <c r="A18" s="34" t="s">
        <v>98</v>
      </c>
    </row>
    <row r="20" spans="1:6" ht="14.25">
      <c r="A20" s="34" t="s">
        <v>99</v>
      </c>
    </row>
    <row r="21" spans="1:6">
      <c r="A21" s="1" t="s">
        <v>100</v>
      </c>
    </row>
    <row r="23" spans="1:6">
      <c r="A23" s="1" t="s">
        <v>41</v>
      </c>
    </row>
    <row r="26" spans="1:6">
      <c r="B26" s="1" t="s">
        <v>22</v>
      </c>
    </row>
    <row r="27" spans="1:6">
      <c r="B27" s="1" t="s">
        <v>85</v>
      </c>
      <c r="C27" s="1" t="s">
        <v>86</v>
      </c>
      <c r="D27" s="1" t="s">
        <v>87</v>
      </c>
      <c r="E27" s="1" t="s">
        <v>101</v>
      </c>
      <c r="F27" s="1" t="s">
        <v>51</v>
      </c>
    </row>
    <row r="29" spans="1:6">
      <c r="A29" s="1" t="s">
        <v>94</v>
      </c>
      <c r="B29" s="1">
        <v>100566</v>
      </c>
      <c r="C29" s="1">
        <v>83771</v>
      </c>
      <c r="D29" s="1">
        <v>13877</v>
      </c>
      <c r="E29" s="1">
        <v>2318</v>
      </c>
      <c r="F29" s="1">
        <v>597</v>
      </c>
    </row>
    <row r="30" spans="1:6">
      <c r="A30" s="1" t="s">
        <v>96</v>
      </c>
      <c r="B30" s="1">
        <v>20160</v>
      </c>
      <c r="C30" s="1">
        <v>14210</v>
      </c>
      <c r="D30" s="1">
        <v>5204</v>
      </c>
      <c r="E30" s="1">
        <v>608</v>
      </c>
      <c r="F30" s="1">
        <v>138</v>
      </c>
    </row>
    <row r="31" spans="1:6">
      <c r="A31" s="1" t="s">
        <v>97</v>
      </c>
      <c r="B31" s="1">
        <v>11792</v>
      </c>
      <c r="C31" s="1">
        <v>6562</v>
      </c>
      <c r="D31" s="1">
        <v>4692</v>
      </c>
      <c r="E31" s="1">
        <v>358</v>
      </c>
      <c r="F31" s="1">
        <v>180</v>
      </c>
    </row>
    <row r="32" spans="1:6">
      <c r="A32" s="1" t="s">
        <v>51</v>
      </c>
      <c r="B32" s="1">
        <v>713</v>
      </c>
      <c r="C32" s="1">
        <v>379</v>
      </c>
      <c r="D32" s="1">
        <v>300</v>
      </c>
      <c r="E32" s="1">
        <v>20</v>
      </c>
      <c r="F32" s="1">
        <v>14</v>
      </c>
    </row>
    <row r="34" spans="1:6">
      <c r="A34" s="1" t="s">
        <v>8</v>
      </c>
      <c r="B34" s="1">
        <v>133231</v>
      </c>
      <c r="C34" s="1">
        <v>104922</v>
      </c>
      <c r="D34" s="1">
        <v>24073</v>
      </c>
      <c r="E34" s="1">
        <v>3307</v>
      </c>
      <c r="F34" s="1">
        <v>929</v>
      </c>
    </row>
  </sheetData>
  <phoneticPr fontId="0" type="noConversion"/>
  <printOptions horizontalCentered="1"/>
  <pageMargins left="0.5" right="0.5" top="1" bottom="1" header="0" footer="0"/>
  <pageSetup orientation="landscape"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List of Tables</vt:lpstr>
      <vt:lpstr>Table 19</vt:lpstr>
      <vt:lpstr>Table 20</vt:lpstr>
      <vt:lpstr>Table 21</vt:lpstr>
      <vt:lpstr>Table 22</vt:lpstr>
      <vt:lpstr>TAB121</vt:lpstr>
      <vt:lpstr>TAB122</vt:lpstr>
      <vt:lpstr>TAB123</vt:lpstr>
      <vt:lpstr>TAB124</vt:lpstr>
      <vt:lpstr>'List of Tables'!Print_Area</vt:lpstr>
      <vt:lpstr>'TAB121'!Print_Area</vt:lpstr>
      <vt:lpstr>'TAB122'!Print_Area</vt:lpstr>
      <vt:lpstr>'TAB123'!Print_Area</vt:lpstr>
      <vt:lpstr>'TAB124'!Print_Area</vt:lpstr>
      <vt:lpstr>'Table 19'!Print_Area</vt:lpstr>
      <vt:lpstr>'Table 20'!Print_Area</vt:lpstr>
      <vt:lpstr>'List of Tables'!Print_Titles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SHARON</dc:creator>
  <cp:lastModifiedBy>Radford, Glenn (DHHS)</cp:lastModifiedBy>
  <cp:lastPrinted>2007-08-16T16:06:33Z</cp:lastPrinted>
  <dcterms:created xsi:type="dcterms:W3CDTF">2000-08-07T20:16:19Z</dcterms:created>
  <dcterms:modified xsi:type="dcterms:W3CDTF">2024-01-17T15:45:36Z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2fed65-62e7-46ea-af74-187e0c17143a_Enabled">
    <vt:lpwstr>true</vt:lpwstr>
  </property>
  <property fmtid="{D5CDD505-2E9C-101B-9397-08002B2CF9AE}" pid="3" name="MSIP_Label_3a2fed65-62e7-46ea-af74-187e0c17143a_SetDate">
    <vt:lpwstr>2021-10-07T17:34:13Z</vt:lpwstr>
  </property>
  <property fmtid="{D5CDD505-2E9C-101B-9397-08002B2CF9AE}" pid="4" name="MSIP_Label_3a2fed65-62e7-46ea-af74-187e0c17143a_Method">
    <vt:lpwstr>Privileged</vt:lpwstr>
  </property>
  <property fmtid="{D5CDD505-2E9C-101B-9397-08002B2CF9AE}" pid="5" name="MSIP_Label_3a2fed65-62e7-46ea-af74-187e0c17143a_Name">
    <vt:lpwstr>3a2fed65-62e7-46ea-af74-187e0c17143a</vt:lpwstr>
  </property>
  <property fmtid="{D5CDD505-2E9C-101B-9397-08002B2CF9AE}" pid="6" name="MSIP_Label_3a2fed65-62e7-46ea-af74-187e0c17143a_SiteId">
    <vt:lpwstr>d5fb7087-3777-42ad-966a-892ef47225d1</vt:lpwstr>
  </property>
  <property fmtid="{D5CDD505-2E9C-101B-9397-08002B2CF9AE}" pid="7" name="MSIP_Label_3a2fed65-62e7-46ea-af74-187e0c17143a_ActionId">
    <vt:lpwstr>85a313fd-f21f-4cda-9045-35f518a0d6cb</vt:lpwstr>
  </property>
  <property fmtid="{D5CDD505-2E9C-101B-9397-08002B2CF9AE}" pid="8" name="MSIP_Label_3a2fed65-62e7-46ea-af74-187e0c17143a_ContentBits">
    <vt:lpwstr>0</vt:lpwstr>
  </property>
</Properties>
</file>