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460" windowHeight="624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 name="Table 19" sheetId="21" r:id="rId21"/>
    <sheet name="Table 20" sheetId="22" r:id="rId22"/>
    <sheet name="Table 21" sheetId="23" r:id="rId23"/>
  </sheets>
  <definedNames/>
  <calcPr fullCalcOnLoad="1"/>
</workbook>
</file>

<file path=xl/sharedStrings.xml><?xml version="1.0" encoding="utf-8"?>
<sst xmlns="http://schemas.openxmlformats.org/spreadsheetml/2006/main" count="763" uniqueCount="283">
  <si>
    <t>Number and Percent of Live Births by Level of Prenatal Care and Race of Mother</t>
  </si>
  <si>
    <t>Race of Mother</t>
  </si>
  <si>
    <t xml:space="preserve">      Total</t>
  </si>
  <si>
    <t xml:space="preserve">      White</t>
  </si>
  <si>
    <t xml:space="preserve">      Black</t>
  </si>
  <si>
    <t xml:space="preserve">    All Other</t>
  </si>
  <si>
    <t xml:space="preserve">    Not Stated</t>
  </si>
  <si>
    <t>Number</t>
  </si>
  <si>
    <t>Percent</t>
  </si>
  <si>
    <t>Adequate</t>
  </si>
  <si>
    <t>Intermediate</t>
  </si>
  <si>
    <t>Inadequate</t>
  </si>
  <si>
    <t>Unknown</t>
  </si>
  <si>
    <t>Total</t>
  </si>
  <si>
    <t xml:space="preserve">      Other</t>
  </si>
  <si>
    <t xml:space="preserve">      African</t>
  </si>
  <si>
    <t xml:space="preserve">    European</t>
  </si>
  <si>
    <t xml:space="preserve">      Hispanic</t>
  </si>
  <si>
    <t xml:space="preserve">      Unknown</t>
  </si>
  <si>
    <t xml:space="preserve">  Adequate</t>
  </si>
  <si>
    <t xml:space="preserve">  Intermediate</t>
  </si>
  <si>
    <t xml:space="preserve">  Inadequate</t>
  </si>
  <si>
    <t xml:space="preserve">  Unknown</t>
  </si>
  <si>
    <t>White</t>
  </si>
  <si>
    <t>Black</t>
  </si>
  <si>
    <t>All Other</t>
  </si>
  <si>
    <t>Not Stated</t>
  </si>
  <si>
    <t xml:space="preserve"> Not Stated</t>
  </si>
  <si>
    <t>Numbers and Percents of Live Births by Birth Weight and Ancestry of Mother,</t>
  </si>
  <si>
    <t xml:space="preserve">    Unknown</t>
  </si>
  <si>
    <t>Meconium, moderate/heavy</t>
  </si>
  <si>
    <t>Fetal distress</t>
  </si>
  <si>
    <t>Breech/Malpresentation</t>
  </si>
  <si>
    <t>Cephalopelvic disproportion</t>
  </si>
  <si>
    <t>Dysfunctional Labor</t>
  </si>
  <si>
    <t>Precipitate labor (&lt;3 hours)</t>
  </si>
  <si>
    <t>At least one complication</t>
  </si>
  <si>
    <t>Total Live Births</t>
  </si>
  <si>
    <t>Number and Percent of Live Births by Race of Mother and Medical Risk Factors</t>
  </si>
  <si>
    <t xml:space="preserve">    Other</t>
  </si>
  <si>
    <t>Risk Factors</t>
  </si>
  <si>
    <t>Diabetes</t>
  </si>
  <si>
    <t>Anemia (Hct. 30/Hgb. 10)</t>
  </si>
  <si>
    <t>Previous infant 4000+ grams</t>
  </si>
  <si>
    <t>Uterine bleeding</t>
  </si>
  <si>
    <t>Drug abuse</t>
  </si>
  <si>
    <t>At least one medical risk</t>
  </si>
  <si>
    <t>Maternal Risk Factors</t>
  </si>
  <si>
    <t>Mother smoked while pregnant</t>
  </si>
  <si>
    <t>Number and Percent of Live Births by Method of Delivery and Race of Mother</t>
  </si>
  <si>
    <t>Procedures</t>
  </si>
  <si>
    <t xml:space="preserve">  Forceps</t>
  </si>
  <si>
    <t xml:space="preserve">  Vacuum</t>
  </si>
  <si>
    <t>Method</t>
  </si>
  <si>
    <t xml:space="preserve">  Vaginal</t>
  </si>
  <si>
    <t xml:space="preserve">  Primary C-section</t>
  </si>
  <si>
    <t xml:space="preserve">  Repeat C-section</t>
  </si>
  <si>
    <t>Michigan and United States Residents</t>
  </si>
  <si>
    <t>Year</t>
  </si>
  <si>
    <t>Rate</t>
  </si>
  <si>
    <t>1900</t>
  </si>
  <si>
    <t>1930</t>
  </si>
  <si>
    <t>1960</t>
  </si>
  <si>
    <t>1970</t>
  </si>
  <si>
    <t>1980</t>
  </si>
  <si>
    <t>1981</t>
  </si>
  <si>
    <t>1982</t>
  </si>
  <si>
    <t>1983</t>
  </si>
  <si>
    <t>1984</t>
  </si>
  <si>
    <t>1985</t>
  </si>
  <si>
    <t>1986</t>
  </si>
  <si>
    <t>1987</t>
  </si>
  <si>
    <t>1988</t>
  </si>
  <si>
    <t>1989</t>
  </si>
  <si>
    <t>1990</t>
  </si>
  <si>
    <t>Live Births and Crude Birth Rates</t>
  </si>
  <si>
    <t>United States</t>
  </si>
  <si>
    <t>Michigan</t>
  </si>
  <si>
    <t>---</t>
  </si>
  <si>
    <t>Source: Office of the State Registrar and Center for Health Statistics, MDPH</t>
  </si>
  <si>
    <t>Table 1</t>
  </si>
  <si>
    <t>Age of Mother</t>
  </si>
  <si>
    <t>Under 15</t>
  </si>
  <si>
    <t xml:space="preserve">  15-19</t>
  </si>
  <si>
    <t xml:space="preserve">  20-24</t>
  </si>
  <si>
    <t xml:space="preserve">  25-29</t>
  </si>
  <si>
    <t xml:space="preserve">  30-34</t>
  </si>
  <si>
    <t xml:space="preserve">  35-39</t>
  </si>
  <si>
    <t xml:space="preserve">   40 +</t>
  </si>
  <si>
    <t>All Ages</t>
  </si>
  <si>
    <t xml:space="preserve">       Total</t>
  </si>
  <si>
    <t xml:space="preserve">  Prior Fetal Death</t>
  </si>
  <si>
    <t xml:space="preserve">  Prior Live Birth</t>
  </si>
  <si>
    <t xml:space="preserve">  Total</t>
  </si>
  <si>
    <t xml:space="preserve">  Less Than One</t>
  </si>
  <si>
    <t xml:space="preserve">  1 &lt; 2</t>
  </si>
  <si>
    <t xml:space="preserve">  2 &lt; 3</t>
  </si>
  <si>
    <t xml:space="preserve">  3 &lt; 5</t>
  </si>
  <si>
    <t xml:space="preserve">  5 or More</t>
  </si>
  <si>
    <t xml:space="preserve">  2 yrs. 6 mos.</t>
  </si>
  <si>
    <t xml:space="preserve">  1 yrs. 11 mo</t>
  </si>
  <si>
    <t xml:space="preserve"> Crude Birth Rate</t>
  </si>
  <si>
    <t xml:space="preserve">   Fertility Rate</t>
  </si>
  <si>
    <t xml:space="preserve"> 89.2</t>
  </si>
  <si>
    <t>118.0</t>
  </si>
  <si>
    <t xml:space="preserve"> 87.9</t>
  </si>
  <si>
    <t xml:space="preserve"> 68.4</t>
  </si>
  <si>
    <t xml:space="preserve"> 67.4</t>
  </si>
  <si>
    <t xml:space="preserve"> 67.3</t>
  </si>
  <si>
    <t xml:space="preserve"> 65.8</t>
  </si>
  <si>
    <t xml:space="preserve"> 65.4</t>
  </si>
  <si>
    <t xml:space="preserve"> 66.2</t>
  </si>
  <si>
    <t xml:space="preserve"> 65.7</t>
  </si>
  <si>
    <t xml:space="preserve"> 67.2</t>
  </si>
  <si>
    <t xml:space="preserve"> 69.2</t>
  </si>
  <si>
    <t>Table 1.2</t>
  </si>
  <si>
    <t>Live Births and Percent Distribution by Age and Ancestry of Mother</t>
  </si>
  <si>
    <t>American  Indian</t>
  </si>
  <si>
    <t xml:space="preserve"> Arabian Asian</t>
  </si>
  <si>
    <t>Age of Mother in Years</t>
  </si>
  <si>
    <t>Median Age at Last Birthday</t>
  </si>
  <si>
    <t xml:space="preserve">  Other (Incl. American)</t>
  </si>
  <si>
    <t xml:space="preserve">* </t>
  </si>
  <si>
    <t xml:space="preserve">--- </t>
  </si>
  <si>
    <t>Table 1.3</t>
  </si>
  <si>
    <t>Live Births and Percent Distribution by Age and Race of Mother</t>
  </si>
  <si>
    <t>15-19</t>
  </si>
  <si>
    <t>20-24</t>
  </si>
  <si>
    <t>25-29</t>
  </si>
  <si>
    <t>30-34</t>
  </si>
  <si>
    <t>35-39</t>
  </si>
  <si>
    <t>Table 1.4</t>
  </si>
  <si>
    <t>Fertility Rates</t>
  </si>
  <si>
    <t>Table 1.5</t>
  </si>
  <si>
    <t>Crude Birth Rates and Fertility Rates by Race of Mother</t>
  </si>
  <si>
    <t>Table 1.6</t>
  </si>
  <si>
    <t>Live Births to Women Reporting Prior Pregnancy Terminations by Time Span</t>
  </si>
  <si>
    <t>Between Last and Current Termination and by Whether Prior Termination Resulted</t>
  </si>
  <si>
    <t>in a Live Birth or a Fetal Death</t>
  </si>
  <si>
    <t>Time Span In Years</t>
  </si>
  <si>
    <t>Median Time Span</t>
  </si>
  <si>
    <t>Note: Deaths of fetuses of twenty or more weeks gestation or weighting 400 grams or more. Terminations with time span of zero years (I.e., second or later births in plural deliveries) and terminations with unknown time span are excluded. The methodology for calculating interpregnancy time span was altered slightly in 1984. Hence, median time spans and percentages are not comparable to statistics published in prior years. Fetal deaths as defined for the pregnancy history on the fetal death record is a fetal death of any gestational age.</t>
  </si>
  <si>
    <t>Table 1.7</t>
  </si>
  <si>
    <t>Number and Percents of Live Births with Prenatal Care</t>
  </si>
  <si>
    <t>Beginning in the First Trimester by Age and Race of Mother</t>
  </si>
  <si>
    <t>Note:  Percent denominators obtained from Table 1.3.</t>
  </si>
  <si>
    <t>Table 1.8</t>
  </si>
  <si>
    <t>Beginning in the First Trimester by Age and Ancestry of Mother</t>
  </si>
  <si>
    <t>Numbers and Percents of Live Births with Prenatal Care</t>
  </si>
  <si>
    <t>Note:  Percent denominators obtained from Table 1.2.</t>
  </si>
  <si>
    <t>Table 1.9</t>
  </si>
  <si>
    <t xml:space="preserve"> Live Births with No Prenatal Care by Age and Race of Mother</t>
  </si>
  <si>
    <t>Ratio</t>
  </si>
  <si>
    <t>Table 1.10</t>
  </si>
  <si>
    <r>
      <t xml:space="preserve">Level of Prenatal Care </t>
    </r>
    <r>
      <rPr>
        <i/>
        <sz val="8"/>
        <rFont val="Arial"/>
        <family val="2"/>
      </rPr>
      <t>(Kessner Index)</t>
    </r>
  </si>
  <si>
    <t>Table 1.11</t>
  </si>
  <si>
    <t>Numbers and Percent Distribution of Live Births by Level of Prenatal Care</t>
  </si>
  <si>
    <t>and Ancestry of Mother</t>
  </si>
  <si>
    <t>Table 1.12</t>
  </si>
  <si>
    <t>and Race of Mother</t>
  </si>
  <si>
    <t>Live Births by Birth Weight</t>
  </si>
  <si>
    <t>Weight at Birth in Grams</t>
  </si>
  <si>
    <t xml:space="preserve"> &lt;1,500</t>
  </si>
  <si>
    <t xml:space="preserve"> 2,500 +</t>
  </si>
  <si>
    <t>Mean Weight</t>
  </si>
  <si>
    <t>Median Weight</t>
  </si>
  <si>
    <t>Note: In order to conform to national standards, the definition of low birthweight was changed in 1984 to less than 2,500 grams.</t>
  </si>
  <si>
    <t>Table 1.13</t>
  </si>
  <si>
    <t xml:space="preserve"> 1,500 - 2,499</t>
  </si>
  <si>
    <t xml:space="preserve"> 2,500+</t>
  </si>
  <si>
    <t xml:space="preserve"> 1,501 - 2,499</t>
  </si>
  <si>
    <t>Table 1.14</t>
  </si>
  <si>
    <t>by Level of Prenatal Care and Race of Mother</t>
  </si>
  <si>
    <t>Low Weight Live Births and Low Birth Weight Ratios</t>
  </si>
  <si>
    <t>Note: Low Weight is defined as less than 2,500 grams. The ratio denominators obtained from Table 1.10. The Kessner Index is a classification of prenatal care based on the month of pregnancy in which prenatal care began, the number of prenatal visits and the length of pregnancy (i.e. for shorter pregnancies, fewer prenatal visits constitute adequate care).</t>
  </si>
  <si>
    <t>Note: The Kessner Index is a classification of prenatal care based on the month of pregnancy in which prenatal care began, the number of prenatal visits and the length of pregnancy (i.e. for shorter pregnancies, fewer prenatal visits constitute adequate care).</t>
  </si>
  <si>
    <t>Number and Rate of Live Births With Abnormal Conditions by Race of Mother</t>
  </si>
  <si>
    <t>Abnormal Conditions</t>
  </si>
  <si>
    <t>5 minute Apgar &lt;7</t>
  </si>
  <si>
    <t>At least one condition</t>
  </si>
  <si>
    <t>Florida</t>
  </si>
  <si>
    <t>Illinois</t>
  </si>
  <si>
    <t>Indiana</t>
  </si>
  <si>
    <t>Ohio</t>
  </si>
  <si>
    <t>Texas</t>
  </si>
  <si>
    <t>Wisconsin</t>
  </si>
  <si>
    <t>Other States</t>
  </si>
  <si>
    <t>U.S. Territories</t>
  </si>
  <si>
    <t>Canada</t>
  </si>
  <si>
    <t>Other Countries</t>
  </si>
  <si>
    <t>Live Births with Congenital Anomalies Reported and Congenital Anomaly Rates</t>
  </si>
  <si>
    <t>Table 1.15</t>
  </si>
  <si>
    <t>Note:  Number of live births with congenital anomalies reported per 10,000 live births. Ratio denominator obtained from Table 1.3.</t>
  </si>
  <si>
    <t>by Age and Race of Mother</t>
  </si>
  <si>
    <t>Number and Percent of Live Births by Complications of Labor/Delivery and Race of Mother</t>
  </si>
  <si>
    <t>Table 1.16</t>
  </si>
  <si>
    <t xml:space="preserve"> Complications of Labor/Delivery</t>
  </si>
  <si>
    <t>Table 1.17</t>
  </si>
  <si>
    <t>Table 1.18</t>
  </si>
  <si>
    <t>Number and Percent of Live Births With Maternal Risk Factors and Race of Mother</t>
  </si>
  <si>
    <t>Mother drank alcohol while pregnant</t>
  </si>
  <si>
    <t>Hypertension, pregnancy-associated</t>
  </si>
  <si>
    <t>Previous preterm or small-for-gestational age infant</t>
  </si>
  <si>
    <t>Source: Office of the State Registrar and Center for Health Statitiscs, MDPH</t>
  </si>
  <si>
    <t>Table 1.19</t>
  </si>
  <si>
    <t>Provedures During and Methods of Delivery</t>
  </si>
  <si>
    <t xml:space="preserve">  Vaginal birth after previous C-section</t>
  </si>
  <si>
    <t>Table 1.20</t>
  </si>
  <si>
    <t>Assisted ventilation &lt;30 minutes</t>
  </si>
  <si>
    <t>Hyaline membrane disease/RDS</t>
  </si>
  <si>
    <t>Assisted ventilation &gt;30 minutes</t>
  </si>
  <si>
    <t>Meconium aspiration syndrome</t>
  </si>
  <si>
    <t>Note: Rates are per 10,000 live births.</t>
  </si>
  <si>
    <t>Table 1.21</t>
  </si>
  <si>
    <t>Michigan Resident Live Births</t>
  </si>
  <si>
    <t>Occurring Outside of Michigan by Place of</t>
  </si>
  <si>
    <t>Occurrence, and Occurring in Michigan to</t>
  </si>
  <si>
    <t>Non-Michigan Residents</t>
  </si>
  <si>
    <t>Live Births to Residents Occurring Outside Michigan</t>
  </si>
  <si>
    <t>Geographic Area</t>
  </si>
  <si>
    <t>Live Births to Non-residents Occurring in Michigan</t>
  </si>
  <si>
    <t>Total Resident Births</t>
  </si>
  <si>
    <t>Total Resident Live Births</t>
  </si>
  <si>
    <t>Resident Live Births per Day</t>
  </si>
  <si>
    <t>Total Resident Fetal Deaths</t>
  </si>
  <si>
    <t>Resident Fetal Deaths per Day</t>
  </si>
  <si>
    <t>Crude Birth Rate</t>
  </si>
  <si>
    <t>Fertility Rate</t>
  </si>
  <si>
    <t>Fetal Death Ratio</t>
  </si>
  <si>
    <t>First Order Births (Percent of Total Live Births)</t>
  </si>
  <si>
    <t>Median Birth Weight in Grams (Live Births)</t>
  </si>
  <si>
    <t>Median Birth Weight in Grams (Fetal Deaths)</t>
  </si>
  <si>
    <t>Low Weight Live Births</t>
  </si>
  <si>
    <t>Low Weight Birth Ratio</t>
  </si>
  <si>
    <t>Median Age of Mother (Live Births)</t>
  </si>
  <si>
    <t>Median Age of Mother (Fetal Deaths)</t>
  </si>
  <si>
    <t>Live Births with Congenital Anomalies</t>
  </si>
  <si>
    <t>Congenital Anomalies per 10,000 Live Births</t>
  </si>
  <si>
    <t>Live Births with No Prenatal Care</t>
  </si>
  <si>
    <t>No Prenatal Care Ratio</t>
  </si>
  <si>
    <t>Home Births</t>
  </si>
  <si>
    <t>Live Born Sets of Twins</t>
  </si>
  <si>
    <t>Live Born Sets of Triplets</t>
  </si>
  <si>
    <t>Live Born Multiple Births of Four or More</t>
  </si>
  <si>
    <t>Male Live Births per 100 Female Live Births</t>
  </si>
  <si>
    <t>An Overview, 1991</t>
  </si>
  <si>
    <t>Selected Years, 1900 - 1991</t>
  </si>
  <si>
    <t>Note: 1991 United States data are provisional.</t>
  </si>
  <si>
    <t>Michigan Residents, 1991</t>
  </si>
  <si>
    <t>Michigan Residents, 1970-1991</t>
  </si>
  <si>
    <t>Percent Change 1970-1991</t>
  </si>
  <si>
    <t xml:space="preserve">  2 yrs. 5 mos.</t>
  </si>
  <si>
    <t>Note:  Ratio per 1,000 live births.  Ratio denominator obtained from Table 1.2.</t>
  </si>
  <si>
    <t>Premature rupture of membranes (&gt;12 hours)</t>
  </si>
  <si>
    <t>Weight gain less than 16 pounds while pregnant</t>
  </si>
  <si>
    <t>by Place of Residence, 1991</t>
  </si>
  <si>
    <t>INDEX</t>
  </si>
  <si>
    <r>
      <t>Table 6</t>
    </r>
    <r>
      <rPr>
        <sz val="10"/>
        <rFont val="Arial"/>
        <family val="2"/>
      </rPr>
      <t xml:space="preserve"> Live Births to Women Reporting Prior Pregnancy Terminations by Time Span Between Last and</t>
    </r>
  </si>
  <si>
    <t xml:space="preserve">     Current Termination and by Whether Prior Termination Resulted in a Live Birth or a Fetal Death,</t>
  </si>
  <si>
    <r>
      <t>Table 7</t>
    </r>
    <r>
      <rPr>
        <sz val="10"/>
        <rFont val="Arial"/>
        <family val="2"/>
      </rPr>
      <t xml:space="preserve"> Number and Percents of Live Births with Prenatal Care Beginning in the First Trimester by Age of</t>
    </r>
  </si>
  <si>
    <r>
      <t>Table 8</t>
    </r>
    <r>
      <rPr>
        <sz val="10"/>
        <rFont val="Arial"/>
        <family val="2"/>
      </rPr>
      <t xml:space="preserve"> Number and Percents of Live Births with Prenatal Care Beginning in the First Trimester by Age of</t>
    </r>
  </si>
  <si>
    <r>
      <t>Table 15</t>
    </r>
    <r>
      <rPr>
        <sz val="10"/>
        <rFont val="Arial"/>
        <family val="2"/>
      </rPr>
      <t xml:space="preserve"> Live Births with Congenital Anomalies Reported and Congenital Anomaly Rates by Age of Mother and Race of Mother</t>
    </r>
  </si>
  <si>
    <r>
      <t>Table 21</t>
    </r>
    <r>
      <rPr>
        <sz val="10"/>
        <rFont val="Arial"/>
        <family val="2"/>
      </rPr>
      <t xml:space="preserve"> Michigan Resident Live Births Occurring Outside of Michigan by Place of Occurrence and Occurring in Michigan</t>
    </r>
  </si>
  <si>
    <r>
      <t>Table 1</t>
    </r>
    <r>
      <rPr>
        <sz val="10"/>
        <rFont val="Arial"/>
        <family val="2"/>
      </rPr>
      <t xml:space="preserve">  Live Births and Crude Birth Rates Michigan and United States Residents Selected Years, 1900 - 1991</t>
    </r>
  </si>
  <si>
    <r>
      <t>Table 2</t>
    </r>
    <r>
      <rPr>
        <sz val="10"/>
        <rFont val="Arial"/>
        <family val="2"/>
      </rPr>
      <t xml:space="preserve"> Live Births and Percent Distribution by Age of Mother and Race of Mother, Michigan Residents, 1991</t>
    </r>
  </si>
  <si>
    <r>
      <t>Table 3</t>
    </r>
    <r>
      <rPr>
        <sz val="10"/>
        <rFont val="Arial"/>
        <family val="2"/>
      </rPr>
      <t xml:space="preserve"> Live Births and Percent Distribution by Age and Ancestry of Mother, Michigan Residents, 1991</t>
    </r>
  </si>
  <si>
    <r>
      <t>Table 4</t>
    </r>
    <r>
      <rPr>
        <sz val="10"/>
        <rFont val="Arial"/>
        <family val="2"/>
      </rPr>
      <t xml:space="preserve"> Fertility Rates Michigan and United States Residents Selected Years, 1900 - 1991</t>
    </r>
  </si>
  <si>
    <r>
      <t>Table 5</t>
    </r>
    <r>
      <rPr>
        <sz val="10"/>
        <rFont val="Arial"/>
        <family val="2"/>
      </rPr>
      <t xml:space="preserve"> Crude Birth Rates and Fertility Rates by Race of Mother, Michigan Residents, 1970 - 1991</t>
    </r>
  </si>
  <si>
    <t xml:space="preserve">     Michigan Residents, 1991</t>
  </si>
  <si>
    <t xml:space="preserve">     Mother and Race of Mother,Michigan Residents, 1991</t>
  </si>
  <si>
    <t xml:space="preserve">     Mother and Ancestry of Mother,Michigan Residents, 1991</t>
  </si>
  <si>
    <r>
      <t>Table 9</t>
    </r>
    <r>
      <rPr>
        <sz val="10"/>
        <rFont val="Arial"/>
        <family val="2"/>
      </rPr>
      <t xml:space="preserve"> Live Births with No Prenatal Care by Age of Mother and Race of Mother, Michigan Residents, 1991</t>
    </r>
  </si>
  <si>
    <r>
      <t>Table 10</t>
    </r>
    <r>
      <rPr>
        <sz val="10"/>
        <rFont val="Arial"/>
        <family val="2"/>
      </rPr>
      <t xml:space="preserve"> Number and Percent of Live Births by Level of Prenatal Care and Race of Mother, Michigan Residents, 1991</t>
    </r>
  </si>
  <si>
    <r>
      <t>Table 11</t>
    </r>
    <r>
      <rPr>
        <sz val="10"/>
        <rFont val="Arial"/>
        <family val="2"/>
      </rPr>
      <t xml:space="preserve"> Number and Percent of Live Births by Level of Prenatal Care and Ancestry of Mother, Michigan Residents, 1991</t>
    </r>
  </si>
  <si>
    <r>
      <t>Table 12</t>
    </r>
    <r>
      <rPr>
        <sz val="10"/>
        <rFont val="Arial"/>
        <family val="2"/>
      </rPr>
      <t xml:space="preserve"> Live Births by Birth Weight and Race of Mother, Michigan Residents, 1991</t>
    </r>
  </si>
  <si>
    <r>
      <t>Table 13</t>
    </r>
    <r>
      <rPr>
        <sz val="10"/>
        <rFont val="Arial"/>
        <family val="2"/>
      </rPr>
      <t xml:space="preserve"> Numbers and Percent of Live Births by Birthweight and Ancestry of Mother, Michigan Residents, 1991</t>
    </r>
  </si>
  <si>
    <r>
      <t>Table 14</t>
    </r>
    <r>
      <rPr>
        <sz val="10"/>
        <rFont val="Arial"/>
        <family val="2"/>
      </rPr>
      <t xml:space="preserve"> Low Weight Live Births and Low Birth Weight Ratios by Age of Mother and Race of Mother, Michigan Residents, 1991</t>
    </r>
  </si>
  <si>
    <r>
      <t>Table 16</t>
    </r>
    <r>
      <rPr>
        <sz val="10"/>
        <rFont val="Arial"/>
        <family val="2"/>
      </rPr>
      <t xml:space="preserve"> Number and Percent of Live Births by Complications of Labor/Delivery and Race of Mother, Michigan Residents, 1991</t>
    </r>
  </si>
  <si>
    <r>
      <t>Table 17</t>
    </r>
    <r>
      <rPr>
        <sz val="10"/>
        <rFont val="Arial"/>
        <family val="2"/>
      </rPr>
      <t xml:space="preserve"> Number and Percent of Live Births with Maternal Risk Factors and Race of Mother, Michigan Residents, 1991</t>
    </r>
  </si>
  <si>
    <r>
      <t>Table 18</t>
    </r>
    <r>
      <rPr>
        <sz val="10"/>
        <rFont val="Arial"/>
        <family val="2"/>
      </rPr>
      <t xml:space="preserve"> Number and Percent of Live Births by Race of Mother and Medical Risk Factor, Michigan Residents, 1991</t>
    </r>
  </si>
  <si>
    <r>
      <t>Table 19</t>
    </r>
    <r>
      <rPr>
        <sz val="10"/>
        <rFont val="Arial"/>
        <family val="2"/>
      </rPr>
      <t xml:space="preserve"> Number and Percent of Live Births by Method of Delivery and Race of Mother, Michigan Residents, 1991</t>
    </r>
  </si>
  <si>
    <r>
      <t>Table 20</t>
    </r>
    <r>
      <rPr>
        <sz val="10"/>
        <rFont val="Arial"/>
        <family val="2"/>
      </rPr>
      <t xml:space="preserve"> Number and Rate of Live Births with Abnormal Conditions and Race of Mother, Michigan Residents, 1991</t>
    </r>
  </si>
  <si>
    <t xml:space="preserve">     to Non-Michigan Residents by Place of Residence, 1991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</si>
</sst>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_)"/>
    <numFmt numFmtId="166" formatCode="#,##0.0_);\(#,##0.0\)"/>
    <numFmt numFmtId="167" formatCode="#,##0.0"/>
    <numFmt numFmtId="168" formatCode="0_)"/>
  </numFmts>
  <fonts count="4">
    <font>
      <sz val="12"/>
      <name val="Comic Sans MS"/>
      <family val="0"/>
    </font>
    <font>
      <sz val="10"/>
      <name val="Arial"/>
      <family val="2"/>
    </font>
    <font>
      <i/>
      <sz val="8"/>
      <name val="Arial"/>
      <family val="2"/>
    </font>
    <font>
      <b/>
      <sz val="10"/>
      <name val="Arial"/>
      <family val="2"/>
    </font>
  </fonts>
  <fills count="2">
    <fill>
      <patternFill/>
    </fill>
    <fill>
      <patternFill patternType="gray125"/>
    </fill>
  </fills>
  <borders count="14">
    <border>
      <left/>
      <right/>
      <top/>
      <bottom/>
      <diagonal/>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0" fontId="1" fillId="0" borderId="0" xfId="0" applyFont="1" applyAlignment="1">
      <alignment/>
    </xf>
    <xf numFmtId="0" fontId="1" fillId="0" borderId="0" xfId="0" applyFont="1" applyAlignment="1" applyProtection="1">
      <alignment horizontal="left"/>
      <protection/>
    </xf>
    <xf numFmtId="0" fontId="1" fillId="0" borderId="0" xfId="0" applyFont="1" applyAlignment="1" applyProtection="1">
      <alignment horizontal="center"/>
      <protection/>
    </xf>
    <xf numFmtId="0" fontId="1" fillId="0" borderId="0" xfId="0" applyFont="1" applyAlignment="1" applyProtection="1">
      <alignment horizontal="fill"/>
      <protection/>
    </xf>
    <xf numFmtId="37" fontId="1" fillId="0" borderId="0" xfId="0" applyNumberFormat="1" applyFont="1" applyAlignment="1" applyProtection="1">
      <alignment/>
      <protection/>
    </xf>
    <xf numFmtId="165" fontId="1" fillId="0" borderId="0" xfId="0" applyNumberFormat="1" applyFont="1" applyAlignment="1" applyProtection="1">
      <alignment/>
      <protection/>
    </xf>
    <xf numFmtId="0" fontId="1" fillId="0" borderId="0" xfId="0" applyFont="1" applyAlignment="1">
      <alignment horizontal="center"/>
    </xf>
    <xf numFmtId="0" fontId="1" fillId="0" borderId="1" xfId="0" applyFont="1" applyBorder="1" applyAlignment="1">
      <alignment horizontal="center"/>
    </xf>
    <xf numFmtId="0" fontId="1" fillId="0" borderId="2" xfId="0" applyFont="1" applyBorder="1" applyAlignment="1" quotePrefix="1">
      <alignment horizontal="center"/>
    </xf>
    <xf numFmtId="0" fontId="1" fillId="0" borderId="2" xfId="0" applyFont="1" applyBorder="1" applyAlignment="1">
      <alignment horizontal="center"/>
    </xf>
    <xf numFmtId="37" fontId="1" fillId="0" borderId="2" xfId="0" applyNumberFormat="1" applyFont="1" applyBorder="1" applyAlignment="1">
      <alignment/>
    </xf>
    <xf numFmtId="167" fontId="1" fillId="0" borderId="2" xfId="0" applyNumberFormat="1" applyFont="1" applyBorder="1" applyAlignment="1">
      <alignment horizontal="center"/>
    </xf>
    <xf numFmtId="0" fontId="1" fillId="0" borderId="2" xfId="0" applyFont="1" applyBorder="1" applyAlignment="1">
      <alignment/>
    </xf>
    <xf numFmtId="37" fontId="1" fillId="0" borderId="1" xfId="0" applyNumberFormat="1" applyFont="1" applyBorder="1" applyAlignment="1">
      <alignment/>
    </xf>
    <xf numFmtId="167" fontId="1" fillId="0" borderId="1" xfId="0" applyNumberFormat="1" applyFont="1" applyBorder="1" applyAlignment="1">
      <alignment horizontal="center"/>
    </xf>
    <xf numFmtId="3" fontId="1" fillId="0" borderId="0" xfId="0" applyNumberFormat="1" applyFont="1" applyAlignment="1">
      <alignment/>
    </xf>
    <xf numFmtId="167" fontId="1" fillId="0" borderId="0" xfId="0" applyNumberFormat="1" applyFont="1" applyAlignment="1">
      <alignment horizontal="center"/>
    </xf>
    <xf numFmtId="0" fontId="0" fillId="0" borderId="0" xfId="0" applyAlignment="1">
      <alignment vertical="center"/>
    </xf>
    <xf numFmtId="0" fontId="1" fillId="0" borderId="3" xfId="0" applyFont="1" applyBorder="1" applyAlignment="1">
      <alignment/>
    </xf>
    <xf numFmtId="0" fontId="1" fillId="0" borderId="2" xfId="0" applyFont="1" applyBorder="1" applyAlignment="1" applyProtection="1">
      <alignment horizontal="center"/>
      <protection/>
    </xf>
    <xf numFmtId="37" fontId="1" fillId="0" borderId="2" xfId="0" applyNumberFormat="1" applyFont="1" applyBorder="1" applyAlignment="1" applyProtection="1">
      <alignment/>
      <protection/>
    </xf>
    <xf numFmtId="165" fontId="1" fillId="0" borderId="2" xfId="0" applyNumberFormat="1" applyFont="1" applyBorder="1" applyAlignment="1" applyProtection="1">
      <alignment/>
      <protection/>
    </xf>
    <xf numFmtId="0" fontId="1" fillId="0" borderId="2" xfId="0" applyFont="1" applyBorder="1" applyAlignment="1" applyProtection="1">
      <alignment/>
      <protection/>
    </xf>
    <xf numFmtId="0" fontId="1" fillId="0" borderId="1" xfId="0" applyFont="1" applyBorder="1" applyAlignment="1" applyProtection="1">
      <alignment horizontal="center" vertical="center" wrapText="1"/>
      <protection/>
    </xf>
    <xf numFmtId="0" fontId="1" fillId="0" borderId="1" xfId="0" applyFont="1" applyBorder="1" applyAlignment="1">
      <alignment/>
    </xf>
    <xf numFmtId="0" fontId="1" fillId="0" borderId="1" xfId="0" applyFont="1" applyBorder="1" applyAlignment="1" applyProtection="1">
      <alignment horizontal="center"/>
      <protection/>
    </xf>
    <xf numFmtId="0" fontId="1" fillId="0" borderId="4" xfId="0" applyFont="1" applyBorder="1" applyAlignment="1" applyProtection="1">
      <alignment horizontal="center"/>
      <protection/>
    </xf>
    <xf numFmtId="37" fontId="1" fillId="0" borderId="4" xfId="0" applyNumberFormat="1" applyFont="1" applyBorder="1" applyAlignment="1" applyProtection="1">
      <alignment/>
      <protection/>
    </xf>
    <xf numFmtId="165" fontId="1" fillId="0" borderId="4" xfId="0" applyNumberFormat="1" applyFont="1" applyBorder="1" applyAlignment="1" applyProtection="1">
      <alignment/>
      <protection/>
    </xf>
    <xf numFmtId="165" fontId="1" fillId="0" borderId="2" xfId="0" applyNumberFormat="1" applyFont="1" applyBorder="1" applyAlignment="1" applyProtection="1">
      <alignment horizontal="right"/>
      <protection/>
    </xf>
    <xf numFmtId="37" fontId="1" fillId="0" borderId="2" xfId="0" applyNumberFormat="1" applyFont="1" applyBorder="1" applyAlignment="1" applyProtection="1" quotePrefix="1">
      <alignment horizontal="right"/>
      <protection/>
    </xf>
    <xf numFmtId="0" fontId="1" fillId="0" borderId="2" xfId="0" applyFont="1" applyBorder="1" applyAlignment="1" applyProtection="1">
      <alignment horizontal="left"/>
      <protection/>
    </xf>
    <xf numFmtId="0" fontId="1" fillId="0" borderId="4" xfId="0" applyFont="1" applyBorder="1" applyAlignment="1" applyProtection="1">
      <alignment horizontal="center" vertical="center" wrapText="1"/>
      <protection/>
    </xf>
    <xf numFmtId="165" fontId="1" fillId="0" borderId="2" xfId="0" applyNumberFormat="1" applyFont="1" applyBorder="1" applyAlignment="1" applyProtection="1" quotePrefix="1">
      <alignment horizontal="right"/>
      <protection/>
    </xf>
    <xf numFmtId="165" fontId="1" fillId="0" borderId="2" xfId="0" applyNumberFormat="1" applyFont="1" applyBorder="1" applyAlignment="1" applyProtection="1">
      <alignment horizontal="center"/>
      <protection/>
    </xf>
    <xf numFmtId="0" fontId="1" fillId="0" borderId="4" xfId="0" applyFont="1" applyBorder="1" applyAlignment="1" applyProtection="1">
      <alignment horizontal="left"/>
      <protection/>
    </xf>
    <xf numFmtId="0" fontId="1" fillId="0" borderId="1" xfId="0" applyFont="1" applyBorder="1" applyAlignment="1" applyProtection="1">
      <alignment horizontal="center" vertical="center"/>
      <protection/>
    </xf>
    <xf numFmtId="0" fontId="1" fillId="0" borderId="1" xfId="0" applyFont="1" applyBorder="1" applyAlignment="1" applyProtection="1">
      <alignment horizontal="left"/>
      <protection/>
    </xf>
    <xf numFmtId="37" fontId="1" fillId="0" borderId="1" xfId="0" applyNumberFormat="1" applyFont="1" applyBorder="1" applyAlignment="1" applyProtection="1">
      <alignment/>
      <protection/>
    </xf>
    <xf numFmtId="0" fontId="0" fillId="0" borderId="0" xfId="0" applyAlignment="1">
      <alignment/>
    </xf>
    <xf numFmtId="0" fontId="1" fillId="0" borderId="0" xfId="0" applyFont="1" applyAlignment="1">
      <alignment vertical="center"/>
    </xf>
    <xf numFmtId="0" fontId="1" fillId="0" borderId="5" xfId="0" applyFont="1" applyBorder="1" applyAlignment="1">
      <alignment/>
    </xf>
    <xf numFmtId="0" fontId="1" fillId="0" borderId="5" xfId="0" applyFont="1" applyBorder="1" applyAlignment="1" applyProtection="1">
      <alignment horizontal="center"/>
      <protection/>
    </xf>
    <xf numFmtId="0" fontId="1" fillId="0" borderId="2" xfId="0" applyFont="1" applyBorder="1" applyAlignment="1" applyProtection="1" quotePrefix="1">
      <alignment horizontal="right"/>
      <protection/>
    </xf>
    <xf numFmtId="0" fontId="1" fillId="0" borderId="2" xfId="0" applyFont="1" applyBorder="1" applyAlignment="1" quotePrefix="1">
      <alignment horizontal="right"/>
    </xf>
    <xf numFmtId="166" fontId="1" fillId="0" borderId="2" xfId="0" applyNumberFormat="1" applyFont="1" applyBorder="1" applyAlignment="1" applyProtection="1">
      <alignment/>
      <protection/>
    </xf>
    <xf numFmtId="0" fontId="1" fillId="0" borderId="4" xfId="0" applyFont="1" applyBorder="1" applyAlignment="1" applyProtection="1">
      <alignment/>
      <protection/>
    </xf>
    <xf numFmtId="0" fontId="1" fillId="0" borderId="0" xfId="0" applyFont="1" applyAlignment="1" applyProtection="1">
      <alignment horizontal="left" vertical="center"/>
      <protection/>
    </xf>
    <xf numFmtId="0" fontId="1" fillId="0" borderId="6" xfId="0" applyFont="1" applyBorder="1" applyAlignment="1" applyProtection="1">
      <alignment horizontal="center"/>
      <protection/>
    </xf>
    <xf numFmtId="0" fontId="1" fillId="0" borderId="7" xfId="0" applyFont="1" applyBorder="1" applyAlignment="1">
      <alignment/>
    </xf>
    <xf numFmtId="0" fontId="1" fillId="0" borderId="0" xfId="0" applyFont="1" applyBorder="1" applyAlignment="1">
      <alignment/>
    </xf>
    <xf numFmtId="165" fontId="1" fillId="0" borderId="1" xfId="0" applyNumberFormat="1" applyFont="1" applyBorder="1" applyAlignment="1" applyProtection="1">
      <alignment/>
      <protection/>
    </xf>
    <xf numFmtId="37" fontId="1" fillId="0" borderId="1" xfId="0" applyNumberFormat="1" applyFont="1" applyBorder="1" applyAlignment="1" applyProtection="1" quotePrefix="1">
      <alignment horizontal="right"/>
      <protection/>
    </xf>
    <xf numFmtId="0" fontId="1" fillId="0" borderId="4" xfId="0" applyFont="1" applyBorder="1" applyAlignment="1">
      <alignment/>
    </xf>
    <xf numFmtId="37" fontId="1" fillId="0" borderId="4" xfId="0" applyNumberFormat="1" applyFont="1" applyBorder="1" applyAlignment="1">
      <alignment/>
    </xf>
    <xf numFmtId="165" fontId="1" fillId="0" borderId="4" xfId="0" applyNumberFormat="1" applyFont="1" applyBorder="1" applyAlignment="1">
      <alignment/>
    </xf>
    <xf numFmtId="0" fontId="1" fillId="0" borderId="0" xfId="0" applyFont="1" applyAlignment="1" applyProtection="1">
      <alignment/>
      <protection/>
    </xf>
    <xf numFmtId="37" fontId="1" fillId="0" borderId="0" xfId="0" applyNumberFormat="1" applyFont="1" applyAlignment="1" applyProtection="1" quotePrefix="1">
      <alignment horizontal="right"/>
      <protection/>
    </xf>
    <xf numFmtId="37" fontId="1" fillId="0" borderId="5" xfId="0" applyNumberFormat="1" applyFont="1" applyBorder="1" applyAlignment="1" applyProtection="1" quotePrefix="1">
      <alignment horizontal="right"/>
      <protection/>
    </xf>
    <xf numFmtId="166" fontId="1" fillId="0" borderId="2" xfId="0" applyNumberFormat="1" applyFont="1" applyBorder="1" applyAlignment="1">
      <alignment/>
    </xf>
    <xf numFmtId="37" fontId="1" fillId="0" borderId="2" xfId="0" applyNumberFormat="1" applyFont="1" applyBorder="1" applyAlignment="1" quotePrefix="1">
      <alignment horizontal="right"/>
    </xf>
    <xf numFmtId="37" fontId="1" fillId="0" borderId="3" xfId="0" applyNumberFormat="1" applyFont="1" applyBorder="1" applyAlignment="1" applyProtection="1">
      <alignment/>
      <protection/>
    </xf>
    <xf numFmtId="0" fontId="1" fillId="0" borderId="2" xfId="0" applyFont="1" applyBorder="1" applyAlignment="1" applyProtection="1">
      <alignment horizontal="left" vertical="center" wrapText="1"/>
      <protection/>
    </xf>
    <xf numFmtId="37" fontId="1" fillId="0" borderId="2" xfId="0" applyNumberFormat="1" applyFont="1" applyBorder="1" applyAlignment="1" applyProtection="1">
      <alignment vertical="center"/>
      <protection/>
    </xf>
    <xf numFmtId="165" fontId="1" fillId="0" borderId="2" xfId="0" applyNumberFormat="1" applyFont="1" applyBorder="1" applyAlignment="1" applyProtection="1">
      <alignment vertical="center"/>
      <protection/>
    </xf>
    <xf numFmtId="0" fontId="1" fillId="0" borderId="8" xfId="0" applyFont="1" applyBorder="1" applyAlignment="1">
      <alignment/>
    </xf>
    <xf numFmtId="0" fontId="1" fillId="0" borderId="7" xfId="0" applyFont="1" applyBorder="1" applyAlignment="1" applyProtection="1">
      <alignment horizontal="left"/>
      <protection/>
    </xf>
    <xf numFmtId="0" fontId="1" fillId="0" borderId="7" xfId="0" applyFont="1" applyBorder="1" applyAlignment="1" applyProtection="1">
      <alignment horizontal="center" vertical="center" wrapText="1"/>
      <protection/>
    </xf>
    <xf numFmtId="165" fontId="1" fillId="0" borderId="0" xfId="0" applyNumberFormat="1" applyFont="1" applyAlignment="1" applyProtection="1" quotePrefix="1">
      <alignment horizontal="right"/>
      <protection/>
    </xf>
    <xf numFmtId="0" fontId="1" fillId="0" borderId="2" xfId="0" applyFont="1" applyBorder="1" applyAlignment="1" applyProtection="1">
      <alignment vertical="center"/>
      <protection/>
    </xf>
    <xf numFmtId="0" fontId="0" fillId="0" borderId="0" xfId="0" applyAlignment="1">
      <alignment horizontal="center"/>
    </xf>
    <xf numFmtId="0" fontId="3" fillId="0" borderId="0" xfId="0" applyFont="1" applyAlignment="1">
      <alignment/>
    </xf>
    <xf numFmtId="0" fontId="1" fillId="0" borderId="0" xfId="0" applyFont="1" applyAlignment="1">
      <alignment/>
    </xf>
    <xf numFmtId="0" fontId="3" fillId="0" borderId="0" xfId="0" applyFont="1" applyAlignment="1" applyProtection="1">
      <alignment/>
      <protection/>
    </xf>
    <xf numFmtId="0" fontId="1" fillId="0" borderId="0" xfId="0" applyFont="1" applyAlignment="1" applyProtection="1">
      <alignment/>
      <protection/>
    </xf>
    <xf numFmtId="164" fontId="3" fillId="0" borderId="0" xfId="0" applyNumberFormat="1" applyFont="1" applyAlignment="1" applyProtection="1">
      <alignment/>
      <protection/>
    </xf>
    <xf numFmtId="164" fontId="1" fillId="0" borderId="0" xfId="0" applyNumberFormat="1" applyFont="1" applyAlignment="1" applyProtection="1">
      <alignment/>
      <protection/>
    </xf>
    <xf numFmtId="0" fontId="1" fillId="0" borderId="9" xfId="0" applyFont="1" applyBorder="1" applyAlignment="1" applyProtection="1">
      <alignment horizontal="center" vertical="center"/>
      <protection/>
    </xf>
    <xf numFmtId="0" fontId="1" fillId="0" borderId="10" xfId="0" applyFont="1" applyBorder="1" applyAlignment="1" applyProtection="1">
      <alignment horizontal="center" vertical="center" wrapText="1"/>
      <protection/>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1" fillId="0" borderId="0" xfId="0" applyFont="1" applyAlignment="1" applyProtection="1">
      <alignment horizontal="left" vertical="center" wrapText="1"/>
      <protection/>
    </xf>
    <xf numFmtId="0" fontId="3" fillId="0" borderId="0" xfId="0" applyFont="1" applyAlignment="1">
      <alignment horizontal="center"/>
    </xf>
    <xf numFmtId="0" fontId="1" fillId="0" borderId="4" xfId="0" applyFont="1" applyBorder="1" applyAlignment="1">
      <alignment horizontal="center"/>
    </xf>
    <xf numFmtId="0" fontId="1" fillId="0" borderId="3" xfId="0" applyFont="1" applyBorder="1" applyAlignment="1">
      <alignment horizontal="center" vertical="center"/>
    </xf>
    <xf numFmtId="0" fontId="0" fillId="0" borderId="1" xfId="0" applyBorder="1" applyAlignment="1">
      <alignment horizontal="center" vertical="center"/>
    </xf>
    <xf numFmtId="3" fontId="1" fillId="0" borderId="0" xfId="0" applyNumberFormat="1" applyFont="1" applyAlignment="1">
      <alignment vertical="center"/>
    </xf>
    <xf numFmtId="0" fontId="0" fillId="0" borderId="0" xfId="0" applyAlignment="1">
      <alignment vertical="center"/>
    </xf>
    <xf numFmtId="0" fontId="1" fillId="0" borderId="0" xfId="0" applyFont="1" applyAlignment="1">
      <alignment horizontal="center"/>
    </xf>
    <xf numFmtId="0" fontId="1" fillId="0" borderId="0" xfId="0" applyFont="1" applyAlignment="1" applyProtection="1">
      <alignment horizontal="center"/>
      <protection/>
    </xf>
    <xf numFmtId="0" fontId="1" fillId="0" borderId="1" xfId="0" applyFont="1" applyBorder="1" applyAlignment="1" applyProtection="1">
      <alignment horizontal="center"/>
      <protection/>
    </xf>
    <xf numFmtId="0" fontId="1" fillId="0" borderId="4" xfId="0" applyFont="1" applyBorder="1" applyAlignment="1" applyProtection="1">
      <alignment horizontal="center"/>
      <protection/>
    </xf>
    <xf numFmtId="0" fontId="1" fillId="0" borderId="3" xfId="0" applyFont="1" applyBorder="1" applyAlignment="1" applyProtection="1">
      <alignment horizontal="center" vertical="center"/>
      <protection/>
    </xf>
    <xf numFmtId="0" fontId="0" fillId="0" borderId="2" xfId="0" applyBorder="1" applyAlignment="1">
      <alignment horizontal="center" vertical="center"/>
    </xf>
    <xf numFmtId="168" fontId="1" fillId="0" borderId="9" xfId="0" applyNumberFormat="1" applyFont="1" applyBorder="1" applyAlignment="1" applyProtection="1">
      <alignment horizontal="center" vertical="center"/>
      <protection/>
    </xf>
    <xf numFmtId="0" fontId="0" fillId="0" borderId="11" xfId="0" applyBorder="1" applyAlignment="1">
      <alignment horizontal="center" vertical="center"/>
    </xf>
    <xf numFmtId="0" fontId="1" fillId="0" borderId="3" xfId="0" applyFont="1" applyBorder="1" applyAlignment="1" applyProtection="1">
      <alignment horizontal="center" vertical="center" wrapText="1"/>
      <protection/>
    </xf>
    <xf numFmtId="0" fontId="0" fillId="0" borderId="1" xfId="0" applyBorder="1" applyAlignment="1">
      <alignment horizontal="center" vertical="center" wrapText="1"/>
    </xf>
    <xf numFmtId="0" fontId="1" fillId="0" borderId="9" xfId="0" applyFont="1" applyBorder="1" applyAlignment="1" applyProtection="1">
      <alignment horizontal="center"/>
      <protection/>
    </xf>
    <xf numFmtId="0" fontId="1" fillId="0" borderId="11" xfId="0" applyFont="1" applyBorder="1" applyAlignment="1" applyProtection="1">
      <alignment horizontal="center"/>
      <protection/>
    </xf>
    <xf numFmtId="0" fontId="1" fillId="0" borderId="0" xfId="0" applyFont="1" applyAlignment="1">
      <alignment wrapText="1"/>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xf>
    <xf numFmtId="0" fontId="1" fillId="0" borderId="0" xfId="0" applyFont="1" applyAlignment="1">
      <alignment vertical="center"/>
    </xf>
    <xf numFmtId="164" fontId="1" fillId="0" borderId="0" xfId="0" applyNumberFormat="1" applyFont="1" applyAlignment="1" applyProtection="1">
      <alignment horizontal="center"/>
      <protection/>
    </xf>
    <xf numFmtId="166" fontId="1" fillId="0" borderId="12" xfId="0" applyNumberFormat="1" applyFont="1" applyBorder="1" applyAlignment="1" applyProtection="1">
      <alignment horizontal="center"/>
      <protection/>
    </xf>
    <xf numFmtId="0" fontId="0" fillId="0" borderId="10" xfId="0" applyBorder="1" applyAlignment="1">
      <alignment horizontal="center"/>
    </xf>
    <xf numFmtId="37" fontId="1" fillId="0" borderId="8" xfId="0" applyNumberFormat="1" applyFont="1" applyBorder="1" applyAlignment="1" applyProtection="1">
      <alignment horizontal="center"/>
      <protection/>
    </xf>
    <xf numFmtId="37" fontId="0" fillId="0" borderId="6" xfId="0" applyNumberFormat="1" applyBorder="1" applyAlignment="1">
      <alignment horizontal="center"/>
    </xf>
    <xf numFmtId="37" fontId="1" fillId="0" borderId="8" xfId="0" applyNumberFormat="1" applyFont="1" applyBorder="1" applyAlignment="1" applyProtection="1">
      <alignment horizontal="center" vertical="center"/>
      <protection/>
    </xf>
    <xf numFmtId="37" fontId="0" fillId="0" borderId="6" xfId="0" applyNumberFormat="1" applyBorder="1" applyAlignment="1">
      <alignment horizontal="center" vertical="center"/>
    </xf>
    <xf numFmtId="0" fontId="1" fillId="0" borderId="13" xfId="0" applyFont="1" applyBorder="1" applyAlignment="1" applyProtection="1">
      <alignment horizontal="center"/>
      <protection/>
    </xf>
    <xf numFmtId="0" fontId="1" fillId="0" borderId="1" xfId="0" applyFont="1" applyBorder="1" applyAlignment="1" applyProtection="1">
      <alignment horizontal="center" vertical="center" wrapText="1"/>
      <protection/>
    </xf>
    <xf numFmtId="37" fontId="1" fillId="0" borderId="9" xfId="0" applyNumberFormat="1" applyFont="1" applyBorder="1" applyAlignment="1" applyProtection="1">
      <alignment horizontal="center" vertical="center"/>
      <protection/>
    </xf>
    <xf numFmtId="0" fontId="1" fillId="0" borderId="4" xfId="0" applyFont="1" applyBorder="1" applyAlignment="1" applyProtection="1">
      <alignment horizontal="center" vertical="center" wrapText="1"/>
      <protection/>
    </xf>
    <xf numFmtId="0" fontId="0" fillId="0" borderId="4" xfId="0"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0"/>
  <sheetViews>
    <sheetView tabSelected="1" workbookViewId="0" topLeftCell="A1">
      <selection activeCell="A1" sqref="A1"/>
    </sheetView>
  </sheetViews>
  <sheetFormatPr defaultColWidth="8.796875" defaultRowHeight="19.5"/>
  <cols>
    <col min="1" max="1" width="73.5" style="0" customWidth="1"/>
  </cols>
  <sheetData>
    <row r="1" ht="19.5">
      <c r="A1" s="71" t="s">
        <v>256</v>
      </c>
    </row>
    <row r="2" spans="1:5" ht="19.5">
      <c r="A2" s="72" t="s">
        <v>263</v>
      </c>
      <c r="B2" s="7"/>
      <c r="C2" s="7"/>
      <c r="D2" s="7"/>
      <c r="E2" s="7"/>
    </row>
    <row r="3" spans="1:11" ht="19.5">
      <c r="A3" s="74" t="s">
        <v>264</v>
      </c>
      <c r="B3" s="75"/>
      <c r="C3" s="75"/>
      <c r="D3" s="75"/>
      <c r="E3" s="75"/>
      <c r="F3" s="75"/>
      <c r="G3" s="75"/>
      <c r="H3" s="75"/>
      <c r="I3" s="75"/>
      <c r="J3" s="75"/>
      <c r="K3" s="75"/>
    </row>
    <row r="4" spans="1:17" ht="19.5">
      <c r="A4" s="72" t="s">
        <v>265</v>
      </c>
      <c r="B4" s="73"/>
      <c r="C4" s="73"/>
      <c r="D4" s="73"/>
      <c r="E4" s="73"/>
      <c r="F4" s="73"/>
      <c r="G4" s="73"/>
      <c r="H4" s="73"/>
      <c r="I4" s="73"/>
      <c r="J4" s="73"/>
      <c r="K4" s="73"/>
      <c r="L4" s="73"/>
      <c r="M4" s="73"/>
      <c r="N4" s="73"/>
      <c r="O4" s="73"/>
      <c r="P4" s="73"/>
      <c r="Q4" s="73"/>
    </row>
    <row r="5" spans="1:5" ht="19.5">
      <c r="A5" s="72" t="s">
        <v>266</v>
      </c>
      <c r="B5" s="7"/>
      <c r="C5" s="7"/>
      <c r="D5" s="7"/>
      <c r="E5" s="7"/>
    </row>
    <row r="6" spans="1:8" ht="19.5">
      <c r="A6" s="74" t="s">
        <v>267</v>
      </c>
      <c r="B6" s="75"/>
      <c r="C6" s="75"/>
      <c r="D6" s="75"/>
      <c r="E6" s="75"/>
      <c r="F6" s="75"/>
      <c r="G6" s="75"/>
      <c r="H6" s="75"/>
    </row>
    <row r="7" spans="1:7" ht="19.5">
      <c r="A7" s="72" t="s">
        <v>257</v>
      </c>
      <c r="B7" s="73"/>
      <c r="C7" s="73"/>
      <c r="D7" s="73"/>
      <c r="E7" s="73"/>
      <c r="F7" s="73"/>
      <c r="G7" s="73"/>
    </row>
    <row r="8" spans="1:7" ht="19.5">
      <c r="A8" s="73" t="s">
        <v>258</v>
      </c>
      <c r="B8" s="73"/>
      <c r="C8" s="73"/>
      <c r="D8" s="73"/>
      <c r="E8" s="73"/>
      <c r="F8" s="73"/>
      <c r="G8" s="73"/>
    </row>
    <row r="9" spans="1:7" ht="19.5">
      <c r="A9" s="73" t="s">
        <v>268</v>
      </c>
      <c r="B9" s="73"/>
      <c r="C9" s="73"/>
      <c r="D9" s="73"/>
      <c r="E9" s="73"/>
      <c r="F9" s="73"/>
      <c r="G9" s="73"/>
    </row>
    <row r="10" spans="1:11" ht="19.5">
      <c r="A10" s="74" t="s">
        <v>259</v>
      </c>
      <c r="B10" s="75"/>
      <c r="C10" s="75"/>
      <c r="D10" s="75"/>
      <c r="E10" s="75"/>
      <c r="F10" s="75"/>
      <c r="G10" s="75"/>
      <c r="H10" s="75"/>
      <c r="I10" s="75"/>
      <c r="J10" s="75"/>
      <c r="K10" s="75"/>
    </row>
    <row r="11" spans="1:11" ht="19.5">
      <c r="A11" s="75" t="s">
        <v>269</v>
      </c>
      <c r="B11" s="75"/>
      <c r="C11" s="75"/>
      <c r="D11" s="75"/>
      <c r="E11" s="75"/>
      <c r="F11" s="75"/>
      <c r="G11" s="75"/>
      <c r="H11" s="75"/>
      <c r="I11" s="75"/>
      <c r="J11" s="75"/>
      <c r="K11" s="75"/>
    </row>
    <row r="12" spans="1:17" ht="19.5">
      <c r="A12" s="74" t="s">
        <v>260</v>
      </c>
      <c r="B12" s="73"/>
      <c r="C12" s="73"/>
      <c r="D12" s="73"/>
      <c r="E12" s="73"/>
      <c r="F12" s="73"/>
      <c r="G12" s="73"/>
      <c r="H12" s="73"/>
      <c r="I12" s="73"/>
      <c r="J12" s="73"/>
      <c r="K12" s="73"/>
      <c r="L12" s="73"/>
      <c r="M12" s="73"/>
      <c r="N12" s="73"/>
      <c r="O12" s="73"/>
      <c r="P12" s="73"/>
      <c r="Q12" s="73"/>
    </row>
    <row r="13" spans="1:17" ht="19.5">
      <c r="A13" s="75" t="s">
        <v>270</v>
      </c>
      <c r="B13" s="73"/>
      <c r="C13" s="73"/>
      <c r="D13" s="73"/>
      <c r="E13" s="73"/>
      <c r="F13" s="73"/>
      <c r="G13" s="73"/>
      <c r="H13" s="73"/>
      <c r="I13" s="73"/>
      <c r="J13" s="73"/>
      <c r="K13" s="73"/>
      <c r="L13" s="73"/>
      <c r="M13" s="73"/>
      <c r="N13" s="73"/>
      <c r="O13" s="73"/>
      <c r="P13" s="73"/>
      <c r="Q13" s="73"/>
    </row>
    <row r="14" spans="1:11" ht="19.5">
      <c r="A14" s="74" t="s">
        <v>271</v>
      </c>
      <c r="B14" s="75"/>
      <c r="C14" s="75"/>
      <c r="D14" s="75"/>
      <c r="E14" s="75"/>
      <c r="F14" s="75"/>
      <c r="G14" s="75"/>
      <c r="H14" s="75"/>
      <c r="I14" s="75"/>
      <c r="J14" s="75"/>
      <c r="K14" s="75"/>
    </row>
    <row r="15" spans="1:11" ht="19.5">
      <c r="A15" s="72" t="s">
        <v>272</v>
      </c>
      <c r="B15" s="73"/>
      <c r="C15" s="73"/>
      <c r="D15" s="73"/>
      <c r="E15" s="73"/>
      <c r="F15" s="73"/>
      <c r="G15" s="73"/>
      <c r="H15" s="73"/>
      <c r="I15" s="73"/>
      <c r="J15" s="73"/>
      <c r="K15" s="73"/>
    </row>
    <row r="16" spans="1:11" ht="19.5">
      <c r="A16" s="72" t="s">
        <v>273</v>
      </c>
      <c r="B16" s="73"/>
      <c r="C16" s="73"/>
      <c r="D16" s="73"/>
      <c r="E16" s="73"/>
      <c r="F16" s="73"/>
      <c r="G16" s="73"/>
      <c r="H16" s="73"/>
      <c r="I16" s="73"/>
      <c r="J16" s="73"/>
      <c r="K16" s="73"/>
    </row>
    <row r="17" spans="1:11" ht="19.5">
      <c r="A17" s="74" t="s">
        <v>274</v>
      </c>
      <c r="B17" s="75"/>
      <c r="C17" s="75"/>
      <c r="D17" s="75"/>
      <c r="E17" s="75"/>
      <c r="F17" s="75"/>
      <c r="G17" s="73"/>
      <c r="H17" s="73"/>
      <c r="I17" s="73"/>
      <c r="J17" s="73"/>
      <c r="K17" s="73"/>
    </row>
    <row r="18" spans="1:17" ht="19.5">
      <c r="A18" s="74" t="s">
        <v>275</v>
      </c>
      <c r="B18" s="75"/>
      <c r="C18" s="75"/>
      <c r="D18" s="75"/>
      <c r="E18" s="75"/>
      <c r="F18" s="75"/>
      <c r="G18" s="75"/>
      <c r="H18" s="75"/>
      <c r="I18" s="75"/>
      <c r="J18" s="75"/>
      <c r="K18" s="75"/>
      <c r="L18" s="75"/>
      <c r="M18" s="75"/>
      <c r="N18" s="75"/>
      <c r="O18" s="75"/>
      <c r="P18" s="75"/>
      <c r="Q18" s="75"/>
    </row>
    <row r="19" spans="1:17" ht="19.5">
      <c r="A19" s="76" t="s">
        <v>276</v>
      </c>
      <c r="B19" s="77"/>
      <c r="C19" s="77"/>
      <c r="D19" s="77"/>
      <c r="E19" s="77"/>
      <c r="F19" s="77"/>
      <c r="G19" s="77"/>
      <c r="H19" s="77"/>
      <c r="I19" s="77"/>
      <c r="J19" s="77"/>
      <c r="K19" s="77"/>
      <c r="L19" s="75"/>
      <c r="M19" s="75"/>
      <c r="N19" s="75"/>
      <c r="O19" s="75"/>
      <c r="P19" s="75"/>
      <c r="Q19" s="75"/>
    </row>
    <row r="20" spans="1:11" ht="19.5">
      <c r="A20" s="74" t="s">
        <v>261</v>
      </c>
      <c r="B20" s="75"/>
      <c r="C20" s="75"/>
      <c r="D20" s="75"/>
      <c r="E20" s="75"/>
      <c r="F20" s="75"/>
      <c r="G20" s="75"/>
      <c r="H20" s="75"/>
      <c r="I20" s="75"/>
      <c r="J20" s="75"/>
      <c r="K20" s="75"/>
    </row>
    <row r="21" spans="1:11" ht="19.5">
      <c r="A21" s="75" t="s">
        <v>268</v>
      </c>
      <c r="B21" s="75"/>
      <c r="C21" s="75"/>
      <c r="D21" s="75"/>
      <c r="E21" s="75"/>
      <c r="F21" s="75"/>
      <c r="G21" s="75"/>
      <c r="H21" s="75"/>
      <c r="I21" s="75"/>
      <c r="J21" s="75"/>
      <c r="K21" s="75"/>
    </row>
    <row r="22" spans="1:11" ht="19.5">
      <c r="A22" s="72" t="s">
        <v>277</v>
      </c>
      <c r="B22" s="73"/>
      <c r="C22" s="73"/>
      <c r="D22" s="73"/>
      <c r="E22" s="73"/>
      <c r="F22" s="73"/>
      <c r="G22" s="73"/>
      <c r="H22" s="73"/>
      <c r="I22" s="73"/>
      <c r="J22" s="73"/>
      <c r="K22" s="73"/>
    </row>
    <row r="23" spans="1:11" ht="19.5">
      <c r="A23" s="72" t="s">
        <v>278</v>
      </c>
      <c r="B23" s="73"/>
      <c r="C23" s="73"/>
      <c r="D23" s="73"/>
      <c r="E23" s="73"/>
      <c r="F23" s="73"/>
      <c r="G23" s="73"/>
      <c r="H23" s="73"/>
      <c r="I23" s="73"/>
      <c r="J23" s="73"/>
      <c r="K23" s="73"/>
    </row>
    <row r="24" spans="1:11" ht="19.5">
      <c r="A24" s="72" t="s">
        <v>279</v>
      </c>
      <c r="B24" s="73"/>
      <c r="C24" s="73"/>
      <c r="D24" s="73"/>
      <c r="E24" s="73"/>
      <c r="F24" s="73"/>
      <c r="G24" s="73"/>
      <c r="H24" s="73"/>
      <c r="I24" s="73"/>
      <c r="J24" s="73"/>
      <c r="K24" s="73"/>
    </row>
    <row r="25" spans="1:11" ht="19.5">
      <c r="A25" s="72" t="s">
        <v>280</v>
      </c>
      <c r="B25" s="73"/>
      <c r="C25" s="73"/>
      <c r="D25" s="73"/>
      <c r="E25" s="73"/>
      <c r="F25" s="73"/>
      <c r="G25" s="73"/>
      <c r="H25" s="73"/>
      <c r="I25" s="73"/>
      <c r="J25" s="73"/>
      <c r="K25" s="73"/>
    </row>
    <row r="26" spans="1:11" ht="19.5">
      <c r="A26" s="72" t="s">
        <v>281</v>
      </c>
      <c r="B26" s="73"/>
      <c r="C26" s="73"/>
      <c r="D26" s="73"/>
      <c r="E26" s="73"/>
      <c r="F26" s="73"/>
      <c r="G26" s="73"/>
      <c r="H26" s="73"/>
      <c r="I26" s="73"/>
      <c r="J26" s="73"/>
      <c r="K26" s="73"/>
    </row>
    <row r="27" spans="1:11" ht="19.5">
      <c r="A27" s="72" t="s">
        <v>262</v>
      </c>
      <c r="B27" s="73"/>
      <c r="C27" s="73"/>
      <c r="D27" s="73"/>
      <c r="E27" s="73"/>
      <c r="F27" s="73"/>
      <c r="G27" s="73"/>
      <c r="H27" s="73"/>
      <c r="I27" s="73"/>
      <c r="J27" s="73"/>
      <c r="K27" s="73"/>
    </row>
    <row r="28" spans="1:5" ht="19.5">
      <c r="A28" s="73" t="s">
        <v>282</v>
      </c>
      <c r="B28" s="73"/>
      <c r="C28" s="73"/>
      <c r="D28" s="73"/>
      <c r="E28" s="73"/>
    </row>
    <row r="29" spans="1:9" ht="19.5">
      <c r="A29" s="73"/>
      <c r="B29" s="73"/>
      <c r="C29" s="73"/>
      <c r="D29" s="73"/>
      <c r="E29" s="73"/>
      <c r="F29" s="73"/>
      <c r="G29" s="73"/>
      <c r="H29" s="73"/>
      <c r="I29" s="73"/>
    </row>
    <row r="30" spans="1:9" ht="19.5">
      <c r="A30" s="73"/>
      <c r="B30" s="73"/>
      <c r="C30" s="73"/>
      <c r="D30" s="73"/>
      <c r="E30" s="73"/>
      <c r="F30" s="73"/>
      <c r="G30" s="73"/>
      <c r="H30" s="73"/>
      <c r="I30" s="73"/>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Q22"/>
  <sheetViews>
    <sheetView workbookViewId="0" topLeftCell="B1">
      <selection activeCell="A1" sqref="A1"/>
    </sheetView>
  </sheetViews>
  <sheetFormatPr defaultColWidth="7.69921875" defaultRowHeight="19.5"/>
  <cols>
    <col min="1" max="1" width="12.5" style="1" customWidth="1"/>
    <col min="2" max="2" width="7.69921875" style="1" customWidth="1"/>
    <col min="3" max="3" width="6.09765625" style="1" customWidth="1"/>
    <col min="4" max="4" width="8.5" style="1" customWidth="1"/>
    <col min="5" max="5" width="6.09765625" style="1" customWidth="1"/>
    <col min="6" max="6" width="7.69921875" style="1" customWidth="1"/>
    <col min="7" max="7" width="6.09765625" style="1" customWidth="1"/>
    <col min="8" max="8" width="7.69921875" style="1" customWidth="1"/>
    <col min="9" max="9" width="6.09765625" style="1" customWidth="1"/>
    <col min="10" max="10" width="7.69921875" style="1" customWidth="1"/>
    <col min="11" max="11" width="6.09765625" style="1" customWidth="1"/>
    <col min="12" max="12" width="7.69921875" style="1" customWidth="1"/>
    <col min="13" max="13" width="6.09765625" style="1" customWidth="1"/>
    <col min="14" max="14" width="7.69921875" style="1" customWidth="1"/>
    <col min="15" max="15" width="6.09765625" style="1" customWidth="1"/>
    <col min="16" max="16" width="7.69921875" style="1" customWidth="1"/>
    <col min="17" max="17" width="6.09765625" style="1" customWidth="1"/>
    <col min="18" max="16384" width="7.69921875" style="1" customWidth="1"/>
  </cols>
  <sheetData>
    <row r="2" spans="1:17" ht="12.75">
      <c r="A2" s="90" t="s">
        <v>146</v>
      </c>
      <c r="B2" s="90"/>
      <c r="C2" s="90"/>
      <c r="D2" s="90"/>
      <c r="E2" s="90"/>
      <c r="F2" s="90"/>
      <c r="G2" s="90"/>
      <c r="H2" s="90"/>
      <c r="I2" s="90"/>
      <c r="J2" s="90"/>
      <c r="K2" s="90"/>
      <c r="L2" s="90"/>
      <c r="M2" s="90"/>
      <c r="N2" s="90"/>
      <c r="O2" s="90"/>
      <c r="P2" s="90"/>
      <c r="Q2" s="90"/>
    </row>
    <row r="3" spans="1:17" ht="12.75">
      <c r="A3" s="91" t="s">
        <v>148</v>
      </c>
      <c r="B3" s="91"/>
      <c r="C3" s="91"/>
      <c r="D3" s="91"/>
      <c r="E3" s="91"/>
      <c r="F3" s="91"/>
      <c r="G3" s="91"/>
      <c r="H3" s="91"/>
      <c r="I3" s="91"/>
      <c r="J3" s="91"/>
      <c r="K3" s="91"/>
      <c r="L3" s="91"/>
      <c r="M3" s="91"/>
      <c r="N3" s="91"/>
      <c r="O3" s="91"/>
      <c r="P3" s="91"/>
      <c r="Q3" s="91"/>
    </row>
    <row r="4" spans="1:17" ht="12.75">
      <c r="A4" s="91" t="s">
        <v>147</v>
      </c>
      <c r="B4" s="91"/>
      <c r="C4" s="91"/>
      <c r="D4" s="91"/>
      <c r="E4" s="91"/>
      <c r="F4" s="91"/>
      <c r="G4" s="91"/>
      <c r="H4" s="91"/>
      <c r="I4" s="91"/>
      <c r="J4" s="91"/>
      <c r="K4" s="91"/>
      <c r="L4" s="91"/>
      <c r="M4" s="91"/>
      <c r="N4" s="91"/>
      <c r="O4" s="91"/>
      <c r="P4" s="91"/>
      <c r="Q4" s="91"/>
    </row>
    <row r="5" spans="1:17" ht="12.75">
      <c r="A5" s="91" t="s">
        <v>248</v>
      </c>
      <c r="B5" s="91"/>
      <c r="C5" s="91"/>
      <c r="D5" s="91"/>
      <c r="E5" s="91"/>
      <c r="F5" s="91"/>
      <c r="G5" s="91"/>
      <c r="H5" s="91"/>
      <c r="I5" s="91"/>
      <c r="J5" s="91"/>
      <c r="K5" s="91"/>
      <c r="L5" s="91"/>
      <c r="M5" s="91"/>
      <c r="N5" s="91"/>
      <c r="O5" s="91"/>
      <c r="P5" s="91"/>
      <c r="Q5" s="91"/>
    </row>
    <row r="7" spans="1:17" ht="12.75">
      <c r="A7" s="98" t="s">
        <v>119</v>
      </c>
      <c r="B7" s="100" t="s">
        <v>2</v>
      </c>
      <c r="C7" s="101"/>
      <c r="D7" s="100" t="s">
        <v>15</v>
      </c>
      <c r="E7" s="101"/>
      <c r="F7" s="100" t="s">
        <v>117</v>
      </c>
      <c r="G7" s="101"/>
      <c r="H7" s="100" t="s">
        <v>118</v>
      </c>
      <c r="I7" s="101"/>
      <c r="J7" s="100" t="s">
        <v>16</v>
      </c>
      <c r="K7" s="101"/>
      <c r="L7" s="100" t="s">
        <v>17</v>
      </c>
      <c r="M7" s="101"/>
      <c r="N7" s="100" t="s">
        <v>121</v>
      </c>
      <c r="O7" s="101"/>
      <c r="P7" s="100" t="s">
        <v>18</v>
      </c>
      <c r="Q7" s="101"/>
    </row>
    <row r="8" spans="1:17" ht="12.75">
      <c r="A8" s="99"/>
      <c r="B8" s="26" t="s">
        <v>7</v>
      </c>
      <c r="C8" s="26" t="s">
        <v>8</v>
      </c>
      <c r="D8" s="26" t="s">
        <v>7</v>
      </c>
      <c r="E8" s="26" t="s">
        <v>8</v>
      </c>
      <c r="F8" s="26" t="s">
        <v>7</v>
      </c>
      <c r="G8" s="26" t="s">
        <v>8</v>
      </c>
      <c r="H8" s="26" t="s">
        <v>7</v>
      </c>
      <c r="I8" s="26" t="s">
        <v>8</v>
      </c>
      <c r="J8" s="26" t="s">
        <v>7</v>
      </c>
      <c r="K8" s="26" t="s">
        <v>8</v>
      </c>
      <c r="L8" s="26" t="s">
        <v>7</v>
      </c>
      <c r="M8" s="26" t="s">
        <v>8</v>
      </c>
      <c r="N8" s="26" t="s">
        <v>7</v>
      </c>
      <c r="O8" s="26" t="s">
        <v>8</v>
      </c>
      <c r="P8" s="26" t="s">
        <v>7</v>
      </c>
      <c r="Q8" s="26" t="s">
        <v>8</v>
      </c>
    </row>
    <row r="9" spans="1:17" ht="12.75">
      <c r="A9" s="19"/>
      <c r="B9" s="19"/>
      <c r="C9" s="19"/>
      <c r="D9" s="19"/>
      <c r="E9" s="19"/>
      <c r="F9" s="19"/>
      <c r="G9" s="19"/>
      <c r="H9" s="19"/>
      <c r="I9" s="19"/>
      <c r="J9" s="19"/>
      <c r="K9" s="19"/>
      <c r="L9" s="19"/>
      <c r="M9" s="19"/>
      <c r="N9" s="19"/>
      <c r="O9" s="19"/>
      <c r="P9" s="19"/>
      <c r="Q9" s="19"/>
    </row>
    <row r="10" spans="1:17" ht="12.75">
      <c r="A10" s="20" t="s">
        <v>82</v>
      </c>
      <c r="B10" s="21">
        <v>173</v>
      </c>
      <c r="C10" s="22">
        <v>41.8</v>
      </c>
      <c r="D10" s="21">
        <v>68</v>
      </c>
      <c r="E10" s="22">
        <v>41</v>
      </c>
      <c r="F10" s="21">
        <v>1</v>
      </c>
      <c r="G10" s="34" t="s">
        <v>122</v>
      </c>
      <c r="H10" s="31">
        <v>2</v>
      </c>
      <c r="I10" s="34" t="s">
        <v>122</v>
      </c>
      <c r="J10" s="21">
        <v>14</v>
      </c>
      <c r="K10" s="22">
        <v>41.2</v>
      </c>
      <c r="L10" s="21">
        <v>9</v>
      </c>
      <c r="M10" s="22">
        <v>45</v>
      </c>
      <c r="N10" s="21">
        <v>73</v>
      </c>
      <c r="O10" s="22">
        <v>41.5</v>
      </c>
      <c r="P10" s="21">
        <v>6</v>
      </c>
      <c r="Q10" s="22">
        <v>46.2</v>
      </c>
    </row>
    <row r="11" spans="1:17" ht="12.75">
      <c r="A11" s="20" t="s">
        <v>83</v>
      </c>
      <c r="B11" s="21">
        <v>11407</v>
      </c>
      <c r="C11" s="22">
        <v>59</v>
      </c>
      <c r="D11" s="21">
        <v>2346</v>
      </c>
      <c r="E11" s="22">
        <v>53.2</v>
      </c>
      <c r="F11" s="21">
        <v>268</v>
      </c>
      <c r="G11" s="22">
        <v>61.6</v>
      </c>
      <c r="H11" s="21">
        <v>112</v>
      </c>
      <c r="I11" s="22">
        <v>77.8</v>
      </c>
      <c r="J11" s="21">
        <v>2883</v>
      </c>
      <c r="K11" s="22">
        <v>62.3</v>
      </c>
      <c r="L11" s="21">
        <v>461</v>
      </c>
      <c r="M11" s="22">
        <v>52</v>
      </c>
      <c r="N11" s="21">
        <v>4654</v>
      </c>
      <c r="O11" s="22">
        <v>61.1</v>
      </c>
      <c r="P11" s="21">
        <v>683</v>
      </c>
      <c r="Q11" s="22">
        <v>57</v>
      </c>
    </row>
    <row r="12" spans="1:17" ht="12.75">
      <c r="A12" s="20" t="s">
        <v>84</v>
      </c>
      <c r="B12" s="21">
        <v>28640</v>
      </c>
      <c r="C12" s="22">
        <v>72.4</v>
      </c>
      <c r="D12" s="21">
        <v>3566</v>
      </c>
      <c r="E12" s="22">
        <v>61.5</v>
      </c>
      <c r="F12" s="21">
        <v>548</v>
      </c>
      <c r="G12" s="22">
        <v>69.3</v>
      </c>
      <c r="H12" s="21">
        <v>437</v>
      </c>
      <c r="I12" s="22">
        <v>79</v>
      </c>
      <c r="J12" s="21">
        <v>11161</v>
      </c>
      <c r="K12" s="22">
        <v>78.2</v>
      </c>
      <c r="L12" s="21">
        <v>932</v>
      </c>
      <c r="M12" s="22">
        <v>66</v>
      </c>
      <c r="N12" s="21">
        <v>10390</v>
      </c>
      <c r="O12" s="22">
        <v>72</v>
      </c>
      <c r="P12" s="21">
        <v>1606</v>
      </c>
      <c r="Q12" s="22">
        <v>70.1</v>
      </c>
    </row>
    <row r="13" spans="1:17" ht="12.75">
      <c r="A13" s="20" t="s">
        <v>85</v>
      </c>
      <c r="B13" s="21">
        <v>38689</v>
      </c>
      <c r="C13" s="22">
        <v>84.1</v>
      </c>
      <c r="D13" s="21">
        <v>2708</v>
      </c>
      <c r="E13" s="22">
        <v>67.9</v>
      </c>
      <c r="F13" s="21">
        <v>441</v>
      </c>
      <c r="G13" s="22">
        <v>79.5</v>
      </c>
      <c r="H13" s="21">
        <v>646</v>
      </c>
      <c r="I13" s="22">
        <v>84.8</v>
      </c>
      <c r="J13" s="21">
        <v>20408</v>
      </c>
      <c r="K13" s="22">
        <v>88.7</v>
      </c>
      <c r="L13" s="21">
        <v>877</v>
      </c>
      <c r="M13" s="22">
        <v>75.7</v>
      </c>
      <c r="N13" s="21">
        <v>11948</v>
      </c>
      <c r="O13" s="22">
        <v>82.5</v>
      </c>
      <c r="P13" s="21">
        <v>1661</v>
      </c>
      <c r="Q13" s="22">
        <v>81.7</v>
      </c>
    </row>
    <row r="14" spans="1:17" ht="12.75">
      <c r="A14" s="20" t="s">
        <v>86</v>
      </c>
      <c r="B14" s="21">
        <v>27615</v>
      </c>
      <c r="C14" s="22">
        <v>86.2</v>
      </c>
      <c r="D14" s="21">
        <v>1751</v>
      </c>
      <c r="E14" s="22">
        <v>72.5</v>
      </c>
      <c r="F14" s="21">
        <v>216</v>
      </c>
      <c r="G14" s="22">
        <v>81.5</v>
      </c>
      <c r="H14" s="21">
        <v>476</v>
      </c>
      <c r="I14" s="22">
        <v>80.8</v>
      </c>
      <c r="J14" s="21">
        <v>15719</v>
      </c>
      <c r="K14" s="22">
        <v>89.7</v>
      </c>
      <c r="L14" s="21">
        <v>484</v>
      </c>
      <c r="M14" s="22">
        <v>77.3</v>
      </c>
      <c r="N14" s="21">
        <v>7913</v>
      </c>
      <c r="O14" s="22">
        <v>84.8</v>
      </c>
      <c r="P14" s="21">
        <v>1056</v>
      </c>
      <c r="Q14" s="22">
        <v>82.4</v>
      </c>
    </row>
    <row r="15" spans="1:17" ht="12.75">
      <c r="A15" s="20" t="s">
        <v>87</v>
      </c>
      <c r="B15" s="21">
        <v>9011</v>
      </c>
      <c r="C15" s="22">
        <v>84.8</v>
      </c>
      <c r="D15" s="21">
        <v>593</v>
      </c>
      <c r="E15" s="22">
        <v>68.1</v>
      </c>
      <c r="F15" s="21">
        <v>50</v>
      </c>
      <c r="G15" s="22">
        <v>71.4</v>
      </c>
      <c r="H15" s="21">
        <v>185</v>
      </c>
      <c r="I15" s="22">
        <v>81.5</v>
      </c>
      <c r="J15" s="21">
        <v>5169</v>
      </c>
      <c r="K15" s="22">
        <v>89.1</v>
      </c>
      <c r="L15" s="21">
        <v>181</v>
      </c>
      <c r="M15" s="22">
        <v>74.2</v>
      </c>
      <c r="N15" s="21">
        <v>2508</v>
      </c>
      <c r="O15" s="22">
        <v>83.1</v>
      </c>
      <c r="P15" s="21">
        <v>325</v>
      </c>
      <c r="Q15" s="22">
        <v>82.5</v>
      </c>
    </row>
    <row r="16" spans="1:17" ht="12.75">
      <c r="A16" s="20" t="s">
        <v>88</v>
      </c>
      <c r="B16" s="21">
        <v>1189</v>
      </c>
      <c r="C16" s="22">
        <v>79.3</v>
      </c>
      <c r="D16" s="21">
        <v>97</v>
      </c>
      <c r="E16" s="22">
        <v>63.8</v>
      </c>
      <c r="F16" s="21">
        <v>6</v>
      </c>
      <c r="G16" s="22">
        <v>60</v>
      </c>
      <c r="H16" s="21">
        <v>35</v>
      </c>
      <c r="I16" s="22">
        <v>72.9</v>
      </c>
      <c r="J16" s="21">
        <v>616</v>
      </c>
      <c r="K16" s="22">
        <v>84.6</v>
      </c>
      <c r="L16" s="21">
        <v>24</v>
      </c>
      <c r="M16" s="22">
        <v>64.9</v>
      </c>
      <c r="N16" s="23">
        <v>374</v>
      </c>
      <c r="O16" s="22">
        <v>78.9</v>
      </c>
      <c r="P16" s="21">
        <v>37</v>
      </c>
      <c r="Q16" s="22">
        <v>72.5</v>
      </c>
    </row>
    <row r="17" spans="1:17" ht="12.75">
      <c r="A17" s="20" t="s">
        <v>26</v>
      </c>
      <c r="B17" s="21">
        <v>28</v>
      </c>
      <c r="C17" s="22">
        <v>60.9</v>
      </c>
      <c r="D17" s="21">
        <v>4</v>
      </c>
      <c r="E17" s="34" t="s">
        <v>122</v>
      </c>
      <c r="F17" s="34" t="s">
        <v>123</v>
      </c>
      <c r="G17" s="34" t="s">
        <v>123</v>
      </c>
      <c r="H17" s="31" t="s">
        <v>123</v>
      </c>
      <c r="I17" s="31" t="s">
        <v>123</v>
      </c>
      <c r="J17" s="21">
        <v>7</v>
      </c>
      <c r="K17" s="22">
        <v>70</v>
      </c>
      <c r="L17" s="21">
        <v>1</v>
      </c>
      <c r="M17" s="34" t="s">
        <v>122</v>
      </c>
      <c r="N17" s="21">
        <v>3</v>
      </c>
      <c r="O17" s="34" t="s">
        <v>122</v>
      </c>
      <c r="P17" s="21">
        <v>13</v>
      </c>
      <c r="Q17" s="22">
        <v>65</v>
      </c>
    </row>
    <row r="18" spans="1:17" ht="19.5" customHeight="1">
      <c r="A18" s="27" t="s">
        <v>13</v>
      </c>
      <c r="B18" s="28">
        <v>116752</v>
      </c>
      <c r="C18" s="29">
        <v>78.1</v>
      </c>
      <c r="D18" s="28">
        <v>11133</v>
      </c>
      <c r="E18" s="29">
        <v>62.5</v>
      </c>
      <c r="F18" s="28">
        <v>1530</v>
      </c>
      <c r="G18" s="29">
        <v>71.9</v>
      </c>
      <c r="H18" s="28">
        <v>1893</v>
      </c>
      <c r="I18" s="29">
        <v>81.3</v>
      </c>
      <c r="J18" s="28">
        <v>55977</v>
      </c>
      <c r="K18" s="29">
        <v>84.8</v>
      </c>
      <c r="L18" s="28">
        <v>2969</v>
      </c>
      <c r="M18" s="29">
        <v>67.7</v>
      </c>
      <c r="N18" s="28">
        <v>37863</v>
      </c>
      <c r="O18" s="29">
        <v>76.4</v>
      </c>
      <c r="P18" s="28">
        <v>5387</v>
      </c>
      <c r="Q18" s="29">
        <v>74</v>
      </c>
    </row>
    <row r="20" ht="12.75">
      <c r="A20" s="2" t="s">
        <v>145</v>
      </c>
    </row>
    <row r="22" spans="1:7" ht="19.5">
      <c r="A22" s="106" t="s">
        <v>79</v>
      </c>
      <c r="B22" s="105"/>
      <c r="C22" s="105"/>
      <c r="D22" s="105"/>
      <c r="E22" s="105"/>
      <c r="F22" s="105"/>
      <c r="G22" s="105"/>
    </row>
  </sheetData>
  <mergeCells count="14">
    <mergeCell ref="D7:E7"/>
    <mergeCell ref="F7:G7"/>
    <mergeCell ref="A2:Q2"/>
    <mergeCell ref="P7:Q7"/>
    <mergeCell ref="A22:G22"/>
    <mergeCell ref="A5:Q5"/>
    <mergeCell ref="A4:Q4"/>
    <mergeCell ref="A3:Q3"/>
    <mergeCell ref="H7:I7"/>
    <mergeCell ref="J7:K7"/>
    <mergeCell ref="L7:M7"/>
    <mergeCell ref="N7:O7"/>
    <mergeCell ref="A7:A8"/>
    <mergeCell ref="B7:C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K23"/>
  <sheetViews>
    <sheetView workbookViewId="0" topLeftCell="A1">
      <selection activeCell="A1" sqref="A1"/>
    </sheetView>
  </sheetViews>
  <sheetFormatPr defaultColWidth="7.69921875" defaultRowHeight="19.5"/>
  <cols>
    <col min="1" max="1" width="10.59765625" style="1" customWidth="1"/>
    <col min="2" max="3" width="7.69921875" style="1" customWidth="1"/>
    <col min="4" max="5" width="8.5" style="1" customWidth="1"/>
    <col min="6" max="16384" width="7.69921875" style="1" customWidth="1"/>
  </cols>
  <sheetData>
    <row r="2" spans="1:11" ht="12.75">
      <c r="A2" s="107" t="s">
        <v>150</v>
      </c>
      <c r="B2" s="107"/>
      <c r="C2" s="107"/>
      <c r="D2" s="107"/>
      <c r="E2" s="107"/>
      <c r="F2" s="107"/>
      <c r="G2" s="107"/>
      <c r="H2" s="107"/>
      <c r="I2" s="107"/>
      <c r="J2" s="107"/>
      <c r="K2" s="107"/>
    </row>
    <row r="3" spans="1:11" ht="12.75">
      <c r="A3" s="91" t="s">
        <v>151</v>
      </c>
      <c r="B3" s="91"/>
      <c r="C3" s="91"/>
      <c r="D3" s="91"/>
      <c r="E3" s="91"/>
      <c r="F3" s="91"/>
      <c r="G3" s="91"/>
      <c r="H3" s="91"/>
      <c r="I3" s="91"/>
      <c r="J3" s="91"/>
      <c r="K3" s="91"/>
    </row>
    <row r="4" spans="1:11" ht="12.75">
      <c r="A4" s="91" t="s">
        <v>248</v>
      </c>
      <c r="B4" s="91"/>
      <c r="C4" s="91"/>
      <c r="D4" s="91"/>
      <c r="E4" s="91"/>
      <c r="F4" s="91"/>
      <c r="G4" s="91"/>
      <c r="H4" s="91"/>
      <c r="I4" s="91"/>
      <c r="J4" s="91"/>
      <c r="K4" s="91"/>
    </row>
    <row r="6" spans="1:11" ht="12.75">
      <c r="A6" s="98" t="s">
        <v>119</v>
      </c>
      <c r="B6" s="93" t="s">
        <v>1</v>
      </c>
      <c r="C6" s="93"/>
      <c r="D6" s="93"/>
      <c r="E6" s="93"/>
      <c r="F6" s="93"/>
      <c r="G6" s="93"/>
      <c r="H6" s="93"/>
      <c r="I6" s="93"/>
      <c r="J6" s="93"/>
      <c r="K6" s="93"/>
    </row>
    <row r="7" spans="1:11" ht="12.75">
      <c r="A7" s="82"/>
      <c r="B7" s="92" t="s">
        <v>2</v>
      </c>
      <c r="C7" s="92"/>
      <c r="D7" s="92" t="s">
        <v>3</v>
      </c>
      <c r="E7" s="92"/>
      <c r="F7" s="92" t="s">
        <v>4</v>
      </c>
      <c r="G7" s="92"/>
      <c r="H7" s="92" t="s">
        <v>5</v>
      </c>
      <c r="I7" s="92"/>
      <c r="J7" s="92" t="s">
        <v>6</v>
      </c>
      <c r="K7" s="92"/>
    </row>
    <row r="8" spans="1:11" ht="12.75">
      <c r="A8" s="99"/>
      <c r="B8" s="27" t="s">
        <v>7</v>
      </c>
      <c r="C8" s="27" t="s">
        <v>152</v>
      </c>
      <c r="D8" s="27" t="s">
        <v>7</v>
      </c>
      <c r="E8" s="27" t="s">
        <v>152</v>
      </c>
      <c r="F8" s="27" t="s">
        <v>7</v>
      </c>
      <c r="G8" s="27" t="s">
        <v>152</v>
      </c>
      <c r="H8" s="27" t="s">
        <v>7</v>
      </c>
      <c r="I8" s="27" t="s">
        <v>152</v>
      </c>
      <c r="J8" s="27" t="s">
        <v>7</v>
      </c>
      <c r="K8" s="27" t="s">
        <v>152</v>
      </c>
    </row>
    <row r="9" spans="1:11" ht="12.75">
      <c r="A9" s="13"/>
      <c r="B9" s="13"/>
      <c r="C9" s="13"/>
      <c r="D9" s="13"/>
      <c r="E9" s="13"/>
      <c r="F9" s="13"/>
      <c r="G9" s="13"/>
      <c r="H9" s="13"/>
      <c r="I9" s="13"/>
      <c r="J9" s="13"/>
      <c r="K9" s="13"/>
    </row>
    <row r="10" spans="1:11" ht="12.75">
      <c r="A10" s="20" t="s">
        <v>82</v>
      </c>
      <c r="B10" s="21">
        <v>31</v>
      </c>
      <c r="C10" s="22">
        <v>74.9</v>
      </c>
      <c r="D10" s="21">
        <v>6</v>
      </c>
      <c r="E10" s="22">
        <v>48</v>
      </c>
      <c r="F10" s="21">
        <v>25</v>
      </c>
      <c r="G10" s="22">
        <v>88.3</v>
      </c>
      <c r="H10" s="31" t="s">
        <v>123</v>
      </c>
      <c r="I10" s="31" t="s">
        <v>123</v>
      </c>
      <c r="J10" s="31" t="s">
        <v>123</v>
      </c>
      <c r="K10" s="31" t="s">
        <v>123</v>
      </c>
    </row>
    <row r="11" spans="1:11" ht="12.75">
      <c r="A11" s="20" t="s">
        <v>83</v>
      </c>
      <c r="B11" s="21">
        <v>499</v>
      </c>
      <c r="C11" s="22">
        <v>25.8</v>
      </c>
      <c r="D11" s="21">
        <v>182</v>
      </c>
      <c r="E11" s="22">
        <v>16.4</v>
      </c>
      <c r="F11" s="21">
        <v>312</v>
      </c>
      <c r="G11" s="22">
        <v>39.6</v>
      </c>
      <c r="H11" s="21">
        <v>3</v>
      </c>
      <c r="I11" s="44" t="s">
        <v>122</v>
      </c>
      <c r="J11" s="21">
        <v>2</v>
      </c>
      <c r="K11" s="44" t="s">
        <v>122</v>
      </c>
    </row>
    <row r="12" spans="1:11" ht="12.75">
      <c r="A12" s="20" t="s">
        <v>84</v>
      </c>
      <c r="B12" s="21">
        <v>686</v>
      </c>
      <c r="C12" s="22">
        <v>17.3</v>
      </c>
      <c r="D12" s="21">
        <v>266</v>
      </c>
      <c r="E12" s="22">
        <v>9.3</v>
      </c>
      <c r="F12" s="21">
        <v>403</v>
      </c>
      <c r="G12" s="22">
        <v>39.2</v>
      </c>
      <c r="H12" s="21">
        <v>15</v>
      </c>
      <c r="I12" s="22">
        <v>26.08695652173913</v>
      </c>
      <c r="J12" s="21">
        <v>2</v>
      </c>
      <c r="K12" s="44" t="s">
        <v>122</v>
      </c>
    </row>
    <row r="13" spans="1:11" ht="12.75">
      <c r="A13" s="20" t="s">
        <v>85</v>
      </c>
      <c r="B13" s="21">
        <v>536</v>
      </c>
      <c r="C13" s="22">
        <v>11.7</v>
      </c>
      <c r="D13" s="21">
        <v>207</v>
      </c>
      <c r="E13" s="22">
        <v>5.4</v>
      </c>
      <c r="F13" s="21">
        <v>322</v>
      </c>
      <c r="G13" s="22">
        <v>46.3</v>
      </c>
      <c r="H13" s="21">
        <v>4</v>
      </c>
      <c r="I13" s="44" t="s">
        <v>122</v>
      </c>
      <c r="J13" s="21">
        <v>3</v>
      </c>
      <c r="K13" s="44" t="s">
        <v>122</v>
      </c>
    </row>
    <row r="14" spans="1:11" ht="12.75">
      <c r="A14" s="20" t="s">
        <v>86</v>
      </c>
      <c r="B14" s="21">
        <v>341</v>
      </c>
      <c r="C14" s="22">
        <v>10.6</v>
      </c>
      <c r="D14" s="21">
        <v>129</v>
      </c>
      <c r="E14" s="22">
        <v>4.8</v>
      </c>
      <c r="F14" s="21">
        <v>206</v>
      </c>
      <c r="G14" s="22">
        <v>48.4</v>
      </c>
      <c r="H14" s="21">
        <v>3</v>
      </c>
      <c r="I14" s="44" t="s">
        <v>122</v>
      </c>
      <c r="J14" s="21">
        <v>3</v>
      </c>
      <c r="K14" s="44" t="s">
        <v>122</v>
      </c>
    </row>
    <row r="15" spans="1:11" ht="12.75">
      <c r="A15" s="20" t="s">
        <v>87</v>
      </c>
      <c r="B15" s="21">
        <v>144</v>
      </c>
      <c r="C15" s="22">
        <v>13.6</v>
      </c>
      <c r="D15" s="21">
        <v>54</v>
      </c>
      <c r="E15" s="22">
        <v>6.2</v>
      </c>
      <c r="F15" s="21">
        <v>86</v>
      </c>
      <c r="G15" s="22">
        <v>54.1</v>
      </c>
      <c r="H15" s="21">
        <v>2</v>
      </c>
      <c r="I15" s="44" t="s">
        <v>122</v>
      </c>
      <c r="J15" s="21">
        <v>2</v>
      </c>
      <c r="K15" s="44" t="s">
        <v>122</v>
      </c>
    </row>
    <row r="16" spans="1:11" ht="12.75">
      <c r="A16" s="20" t="s">
        <v>88</v>
      </c>
      <c r="B16" s="21">
        <v>27</v>
      </c>
      <c r="C16" s="22">
        <v>18</v>
      </c>
      <c r="D16" s="21">
        <v>10</v>
      </c>
      <c r="E16" s="22">
        <v>8.6</v>
      </c>
      <c r="F16" s="21">
        <v>16</v>
      </c>
      <c r="G16" s="22">
        <v>56.7</v>
      </c>
      <c r="H16" s="21">
        <v>1</v>
      </c>
      <c r="I16" s="44" t="s">
        <v>122</v>
      </c>
      <c r="J16" s="45" t="s">
        <v>123</v>
      </c>
      <c r="K16" s="45" t="s">
        <v>123</v>
      </c>
    </row>
    <row r="17" spans="1:11" ht="12.75">
      <c r="A17" s="20" t="s">
        <v>26</v>
      </c>
      <c r="B17" s="61" t="s">
        <v>123</v>
      </c>
      <c r="C17" s="61" t="s">
        <v>123</v>
      </c>
      <c r="D17" s="61" t="s">
        <v>123</v>
      </c>
      <c r="E17" s="61" t="s">
        <v>123</v>
      </c>
      <c r="F17" s="61" t="s">
        <v>123</v>
      </c>
      <c r="G17" s="61" t="s">
        <v>123</v>
      </c>
      <c r="H17" s="61" t="s">
        <v>123</v>
      </c>
      <c r="I17" s="61" t="s">
        <v>123</v>
      </c>
      <c r="J17" s="45" t="s">
        <v>123</v>
      </c>
      <c r="K17" s="45" t="s">
        <v>123</v>
      </c>
    </row>
    <row r="18" spans="1:11" ht="19.5" customHeight="1">
      <c r="A18" s="27" t="s">
        <v>13</v>
      </c>
      <c r="B18" s="28">
        <v>2264</v>
      </c>
      <c r="C18" s="29">
        <v>15.1</v>
      </c>
      <c r="D18" s="28">
        <v>854</v>
      </c>
      <c r="E18" s="29">
        <v>7.4</v>
      </c>
      <c r="F18" s="28">
        <v>1370</v>
      </c>
      <c r="G18" s="29">
        <v>43.4</v>
      </c>
      <c r="H18" s="28">
        <v>28</v>
      </c>
      <c r="I18" s="29">
        <v>11.1</v>
      </c>
      <c r="J18" s="28">
        <v>12</v>
      </c>
      <c r="K18" s="29">
        <v>27.9</v>
      </c>
    </row>
    <row r="19" spans="1:11" ht="25.5">
      <c r="A19" s="24" t="s">
        <v>120</v>
      </c>
      <c r="B19" s="96">
        <v>24</v>
      </c>
      <c r="C19" s="97"/>
      <c r="D19" s="96">
        <v>24</v>
      </c>
      <c r="E19" s="97"/>
      <c r="F19" s="96">
        <v>24</v>
      </c>
      <c r="G19" s="97"/>
      <c r="H19" s="96">
        <v>22</v>
      </c>
      <c r="I19" s="97"/>
      <c r="J19" s="96">
        <v>27</v>
      </c>
      <c r="K19" s="97"/>
    </row>
    <row r="21" ht="12.75">
      <c r="A21" s="2" t="s">
        <v>252</v>
      </c>
    </row>
    <row r="23" spans="1:7" ht="19.5">
      <c r="A23" s="106" t="s">
        <v>79</v>
      </c>
      <c r="B23" s="105"/>
      <c r="C23" s="105"/>
      <c r="D23" s="105"/>
      <c r="E23" s="105"/>
      <c r="F23" s="105"/>
      <c r="G23" s="105"/>
    </row>
  </sheetData>
  <mergeCells count="16">
    <mergeCell ref="A6:A8"/>
    <mergeCell ref="A4:K4"/>
    <mergeCell ref="J7:K7"/>
    <mergeCell ref="H7:I7"/>
    <mergeCell ref="F7:G7"/>
    <mergeCell ref="D7:E7"/>
    <mergeCell ref="A23:G23"/>
    <mergeCell ref="A3:K3"/>
    <mergeCell ref="A2:K2"/>
    <mergeCell ref="B19:C19"/>
    <mergeCell ref="D19:E19"/>
    <mergeCell ref="F19:G19"/>
    <mergeCell ref="H19:I19"/>
    <mergeCell ref="J19:K19"/>
    <mergeCell ref="B7:C7"/>
    <mergeCell ref="B6:K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K18"/>
  <sheetViews>
    <sheetView workbookViewId="0" topLeftCell="A1">
      <selection activeCell="A1" sqref="A1"/>
    </sheetView>
  </sheetViews>
  <sheetFormatPr defaultColWidth="7.69921875" defaultRowHeight="19.5"/>
  <cols>
    <col min="1" max="1" width="14.09765625" style="1" customWidth="1"/>
    <col min="2" max="3" width="7.69921875" style="1" customWidth="1"/>
    <col min="4" max="5" width="8.5" style="1" customWidth="1"/>
    <col min="6" max="16384" width="7.69921875" style="1" customWidth="1"/>
  </cols>
  <sheetData>
    <row r="2" spans="1:11" ht="12.75">
      <c r="A2" s="90" t="s">
        <v>153</v>
      </c>
      <c r="B2" s="90"/>
      <c r="C2" s="90"/>
      <c r="D2" s="90"/>
      <c r="E2" s="90"/>
      <c r="F2" s="90"/>
      <c r="G2" s="90"/>
      <c r="H2" s="90"/>
      <c r="I2" s="90"/>
      <c r="J2" s="90"/>
      <c r="K2" s="90"/>
    </row>
    <row r="3" spans="1:11" ht="12.75">
      <c r="A3" s="91" t="s">
        <v>0</v>
      </c>
      <c r="B3" s="91"/>
      <c r="C3" s="91"/>
      <c r="D3" s="91"/>
      <c r="E3" s="91"/>
      <c r="F3" s="91"/>
      <c r="G3" s="91"/>
      <c r="H3" s="91"/>
      <c r="I3" s="91"/>
      <c r="J3" s="91"/>
      <c r="K3" s="91"/>
    </row>
    <row r="4" spans="1:11" ht="12.75">
      <c r="A4" s="91" t="s">
        <v>248</v>
      </c>
      <c r="B4" s="91"/>
      <c r="C4" s="91"/>
      <c r="D4" s="91"/>
      <c r="E4" s="91"/>
      <c r="F4" s="91"/>
      <c r="G4" s="91"/>
      <c r="H4" s="91"/>
      <c r="I4" s="91"/>
      <c r="J4" s="91"/>
      <c r="K4" s="91"/>
    </row>
    <row r="6" spans="1:11" ht="12.75">
      <c r="A6" s="98" t="s">
        <v>154</v>
      </c>
      <c r="B6" s="93" t="s">
        <v>1</v>
      </c>
      <c r="C6" s="93"/>
      <c r="D6" s="93"/>
      <c r="E6" s="93"/>
      <c r="F6" s="93"/>
      <c r="G6" s="93"/>
      <c r="H6" s="93"/>
      <c r="I6" s="93"/>
      <c r="J6" s="93"/>
      <c r="K6" s="93"/>
    </row>
    <row r="7" spans="1:11" ht="12.75">
      <c r="A7" s="82"/>
      <c r="B7" s="92" t="s">
        <v>2</v>
      </c>
      <c r="C7" s="92"/>
      <c r="D7" s="92" t="s">
        <v>3</v>
      </c>
      <c r="E7" s="92"/>
      <c r="F7" s="92" t="s">
        <v>4</v>
      </c>
      <c r="G7" s="92"/>
      <c r="H7" s="92" t="s">
        <v>5</v>
      </c>
      <c r="I7" s="92"/>
      <c r="J7" s="92" t="s">
        <v>6</v>
      </c>
      <c r="K7" s="92"/>
    </row>
    <row r="8" spans="1:11" ht="12.75">
      <c r="A8" s="99"/>
      <c r="B8" s="27" t="s">
        <v>7</v>
      </c>
      <c r="C8" s="27" t="s">
        <v>8</v>
      </c>
      <c r="D8" s="27" t="s">
        <v>7</v>
      </c>
      <c r="E8" s="27" t="s">
        <v>8</v>
      </c>
      <c r="F8" s="27" t="s">
        <v>7</v>
      </c>
      <c r="G8" s="27" t="s">
        <v>8</v>
      </c>
      <c r="H8" s="27" t="s">
        <v>7</v>
      </c>
      <c r="I8" s="27" t="s">
        <v>8</v>
      </c>
      <c r="J8" s="27" t="s">
        <v>7</v>
      </c>
      <c r="K8" s="27" t="s">
        <v>8</v>
      </c>
    </row>
    <row r="9" spans="1:11" ht="12.75">
      <c r="A9" s="13"/>
      <c r="B9" s="13"/>
      <c r="C9" s="13"/>
      <c r="D9" s="13"/>
      <c r="E9" s="13"/>
      <c r="F9" s="13"/>
      <c r="G9" s="13"/>
      <c r="H9" s="13"/>
      <c r="I9" s="13"/>
      <c r="J9" s="13"/>
      <c r="K9" s="13"/>
    </row>
    <row r="10" spans="1:11" ht="12.75">
      <c r="A10" s="20" t="s">
        <v>9</v>
      </c>
      <c r="B10" s="5">
        <v>107240</v>
      </c>
      <c r="C10" s="22">
        <v>71.74299896974806</v>
      </c>
      <c r="D10" s="5">
        <v>87569</v>
      </c>
      <c r="E10" s="22">
        <v>76.15821469260673</v>
      </c>
      <c r="F10" s="5">
        <v>17776</v>
      </c>
      <c r="G10" s="22">
        <v>56.3548172336176</v>
      </c>
      <c r="H10" s="5">
        <v>1640</v>
      </c>
      <c r="I10" s="22">
        <v>65.02775574940523</v>
      </c>
      <c r="J10" s="5">
        <v>255</v>
      </c>
      <c r="K10" s="22">
        <v>59.30232558139535</v>
      </c>
    </row>
    <row r="11" spans="1:11" ht="12.75">
      <c r="A11" s="20" t="s">
        <v>10</v>
      </c>
      <c r="B11" s="5">
        <v>27049</v>
      </c>
      <c r="C11" s="22">
        <v>18.09563949209917</v>
      </c>
      <c r="D11" s="5">
        <v>18049</v>
      </c>
      <c r="E11" s="22">
        <v>15.69710305001609</v>
      </c>
      <c r="F11" s="5">
        <v>8361</v>
      </c>
      <c r="G11" s="22">
        <v>26.50667342992106</v>
      </c>
      <c r="H11" s="5">
        <v>563</v>
      </c>
      <c r="I11" s="22">
        <v>22.323552735923872</v>
      </c>
      <c r="J11" s="5">
        <v>76</v>
      </c>
      <c r="K11" s="22">
        <v>17.674418604651162</v>
      </c>
    </row>
    <row r="12" spans="1:11" ht="12.75">
      <c r="A12" s="20" t="s">
        <v>11</v>
      </c>
      <c r="B12" s="5">
        <v>10863</v>
      </c>
      <c r="C12" s="22">
        <v>7.267290169790873</v>
      </c>
      <c r="D12" s="5">
        <v>6109</v>
      </c>
      <c r="E12" s="22">
        <v>5.312959307027995</v>
      </c>
      <c r="F12" s="5">
        <v>4464</v>
      </c>
      <c r="G12" s="22">
        <v>14.152109818343215</v>
      </c>
      <c r="H12" s="5">
        <v>237</v>
      </c>
      <c r="I12" s="22">
        <v>9.397303727200635</v>
      </c>
      <c r="J12" s="5">
        <v>53</v>
      </c>
      <c r="K12" s="22">
        <v>12.325581395348838</v>
      </c>
    </row>
    <row r="13" spans="1:11" ht="12.75">
      <c r="A13" s="20" t="s">
        <v>12</v>
      </c>
      <c r="B13" s="39">
        <v>4326</v>
      </c>
      <c r="C13" s="22">
        <v>2.8940713683618995</v>
      </c>
      <c r="D13" s="39">
        <v>3256</v>
      </c>
      <c r="E13" s="22">
        <v>2.831722950349182</v>
      </c>
      <c r="F13" s="39">
        <v>942</v>
      </c>
      <c r="G13" s="22">
        <v>2.9863995181181244</v>
      </c>
      <c r="H13" s="39">
        <v>82</v>
      </c>
      <c r="I13" s="22">
        <v>3.251387787470262</v>
      </c>
      <c r="J13" s="39">
        <v>46</v>
      </c>
      <c r="K13" s="22">
        <v>10.69767441860465</v>
      </c>
    </row>
    <row r="14" spans="1:11" ht="19.5" customHeight="1">
      <c r="A14" s="27" t="s">
        <v>13</v>
      </c>
      <c r="B14" s="28">
        <v>149478</v>
      </c>
      <c r="C14" s="29">
        <v>100</v>
      </c>
      <c r="D14" s="39">
        <v>114983</v>
      </c>
      <c r="E14" s="29">
        <v>100</v>
      </c>
      <c r="F14" s="39">
        <v>31543</v>
      </c>
      <c r="G14" s="29">
        <v>100</v>
      </c>
      <c r="H14" s="39">
        <v>2522</v>
      </c>
      <c r="I14" s="29">
        <v>100</v>
      </c>
      <c r="J14" s="39">
        <v>430</v>
      </c>
      <c r="K14" s="29">
        <v>100</v>
      </c>
    </row>
    <row r="16" spans="1:11" ht="26.25" customHeight="1">
      <c r="A16" s="103" t="s">
        <v>175</v>
      </c>
      <c r="B16" s="103"/>
      <c r="C16" s="103"/>
      <c r="D16" s="103"/>
      <c r="E16" s="103"/>
      <c r="F16" s="103"/>
      <c r="G16" s="103"/>
      <c r="H16" s="103"/>
      <c r="I16" s="103"/>
      <c r="J16" s="103"/>
      <c r="K16" s="103"/>
    </row>
    <row r="18" ht="12.75">
      <c r="A18" s="1" t="s">
        <v>79</v>
      </c>
    </row>
  </sheetData>
  <mergeCells count="11">
    <mergeCell ref="A16:K16"/>
    <mergeCell ref="J7:K7"/>
    <mergeCell ref="H7:I7"/>
    <mergeCell ref="F7:G7"/>
    <mergeCell ref="D7:E7"/>
    <mergeCell ref="A4:K4"/>
    <mergeCell ref="A3:K3"/>
    <mergeCell ref="A2:K2"/>
    <mergeCell ref="B7:C7"/>
    <mergeCell ref="B6:K6"/>
    <mergeCell ref="A6:A8"/>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7.69921875" defaultRowHeight="19.5"/>
  <cols>
    <col min="1" max="1" width="12.5" style="1" customWidth="1"/>
    <col min="2" max="2" width="7.69921875" style="1" customWidth="1"/>
    <col min="3" max="3" width="6.09765625" style="1" customWidth="1"/>
    <col min="4" max="4" width="8.5" style="1" customWidth="1"/>
    <col min="5" max="5" width="6.09765625" style="1" customWidth="1"/>
    <col min="6" max="6" width="7.69921875" style="1" customWidth="1"/>
    <col min="7" max="7" width="6.09765625" style="1" customWidth="1"/>
    <col min="8" max="8" width="7.69921875" style="1" customWidth="1"/>
    <col min="9" max="9" width="6.09765625" style="1" customWidth="1"/>
    <col min="10" max="10" width="7.69921875" style="1" customWidth="1"/>
    <col min="11" max="11" width="6.09765625" style="1" customWidth="1"/>
    <col min="12" max="12" width="7.69921875" style="1" customWidth="1"/>
    <col min="13" max="13" width="6.09765625" style="1" customWidth="1"/>
    <col min="14" max="14" width="7.69921875" style="1" customWidth="1"/>
    <col min="15" max="15" width="6.09765625" style="1" customWidth="1"/>
    <col min="16" max="16" width="7.69921875" style="1" customWidth="1"/>
    <col min="17" max="17" width="6.09765625" style="1" customWidth="1"/>
    <col min="18" max="16384" width="7.69921875" style="1" customWidth="1"/>
  </cols>
  <sheetData>
    <row r="2" spans="1:17" ht="12.75">
      <c r="A2" s="90" t="s">
        <v>155</v>
      </c>
      <c r="B2" s="90"/>
      <c r="C2" s="90"/>
      <c r="D2" s="90"/>
      <c r="E2" s="90"/>
      <c r="F2" s="90"/>
      <c r="G2" s="90"/>
      <c r="H2" s="90"/>
      <c r="I2" s="90"/>
      <c r="J2" s="90"/>
      <c r="K2" s="90"/>
      <c r="L2" s="90"/>
      <c r="M2" s="90"/>
      <c r="N2" s="90"/>
      <c r="O2" s="90"/>
      <c r="P2" s="90"/>
      <c r="Q2" s="90"/>
    </row>
    <row r="3" spans="1:17" ht="12.75">
      <c r="A3" s="91" t="s">
        <v>156</v>
      </c>
      <c r="B3" s="91"/>
      <c r="C3" s="91"/>
      <c r="D3" s="91"/>
      <c r="E3" s="91"/>
      <c r="F3" s="91"/>
      <c r="G3" s="91"/>
      <c r="H3" s="91"/>
      <c r="I3" s="91"/>
      <c r="J3" s="91"/>
      <c r="K3" s="91"/>
      <c r="L3" s="91"/>
      <c r="M3" s="91"/>
      <c r="N3" s="91"/>
      <c r="O3" s="91"/>
      <c r="P3" s="91"/>
      <c r="Q3" s="91"/>
    </row>
    <row r="4" spans="1:17" ht="12.75">
      <c r="A4" s="91" t="s">
        <v>157</v>
      </c>
      <c r="B4" s="91"/>
      <c r="C4" s="91"/>
      <c r="D4" s="91"/>
      <c r="E4" s="91"/>
      <c r="F4" s="91"/>
      <c r="G4" s="91"/>
      <c r="H4" s="91"/>
      <c r="I4" s="91"/>
      <c r="J4" s="91"/>
      <c r="K4" s="91"/>
      <c r="L4" s="91"/>
      <c r="M4" s="91"/>
      <c r="N4" s="91"/>
      <c r="O4" s="91"/>
      <c r="P4" s="91"/>
      <c r="Q4" s="91"/>
    </row>
    <row r="5" spans="1:17" ht="12.75">
      <c r="A5" s="91" t="s">
        <v>248</v>
      </c>
      <c r="B5" s="91"/>
      <c r="C5" s="91"/>
      <c r="D5" s="91"/>
      <c r="E5" s="91"/>
      <c r="F5" s="91"/>
      <c r="G5" s="91"/>
      <c r="H5" s="91"/>
      <c r="I5" s="91"/>
      <c r="J5" s="91"/>
      <c r="K5" s="91"/>
      <c r="L5" s="91"/>
      <c r="M5" s="91"/>
      <c r="N5" s="91"/>
      <c r="O5" s="91"/>
      <c r="P5" s="91"/>
      <c r="Q5" s="91"/>
    </row>
    <row r="7" spans="1:17" ht="12.75">
      <c r="A7" s="98" t="s">
        <v>119</v>
      </c>
      <c r="B7" s="100" t="s">
        <v>2</v>
      </c>
      <c r="C7" s="101"/>
      <c r="D7" s="100" t="s">
        <v>15</v>
      </c>
      <c r="E7" s="101"/>
      <c r="F7" s="100" t="s">
        <v>117</v>
      </c>
      <c r="G7" s="101"/>
      <c r="H7" s="100" t="s">
        <v>118</v>
      </c>
      <c r="I7" s="101"/>
      <c r="J7" s="100" t="s">
        <v>16</v>
      </c>
      <c r="K7" s="101"/>
      <c r="L7" s="100" t="s">
        <v>17</v>
      </c>
      <c r="M7" s="101"/>
      <c r="N7" s="100" t="s">
        <v>121</v>
      </c>
      <c r="O7" s="101"/>
      <c r="P7" s="100" t="s">
        <v>18</v>
      </c>
      <c r="Q7" s="101"/>
    </row>
    <row r="8" spans="1:17" ht="12.75">
      <c r="A8" s="99"/>
      <c r="B8" s="26" t="s">
        <v>7</v>
      </c>
      <c r="C8" s="26" t="s">
        <v>8</v>
      </c>
      <c r="D8" s="26" t="s">
        <v>7</v>
      </c>
      <c r="E8" s="26" t="s">
        <v>8</v>
      </c>
      <c r="F8" s="26" t="s">
        <v>7</v>
      </c>
      <c r="G8" s="26" t="s">
        <v>8</v>
      </c>
      <c r="H8" s="26" t="s">
        <v>7</v>
      </c>
      <c r="I8" s="26" t="s">
        <v>8</v>
      </c>
      <c r="J8" s="26" t="s">
        <v>7</v>
      </c>
      <c r="K8" s="26" t="s">
        <v>8</v>
      </c>
      <c r="L8" s="26" t="s">
        <v>7</v>
      </c>
      <c r="M8" s="26" t="s">
        <v>8</v>
      </c>
      <c r="N8" s="26" t="s">
        <v>7</v>
      </c>
      <c r="O8" s="26" t="s">
        <v>8</v>
      </c>
      <c r="P8" s="26" t="s">
        <v>7</v>
      </c>
      <c r="Q8" s="26" t="s">
        <v>8</v>
      </c>
    </row>
    <row r="9" spans="1:17" ht="12.75">
      <c r="A9" s="19"/>
      <c r="B9" s="19"/>
      <c r="C9" s="19"/>
      <c r="D9" s="19"/>
      <c r="E9" s="19"/>
      <c r="F9" s="19"/>
      <c r="G9" s="19"/>
      <c r="H9" s="19"/>
      <c r="I9" s="19"/>
      <c r="J9" s="19"/>
      <c r="K9" s="19"/>
      <c r="L9" s="19"/>
      <c r="M9" s="19"/>
      <c r="N9" s="19"/>
      <c r="O9" s="19"/>
      <c r="P9" s="19"/>
      <c r="Q9" s="19"/>
    </row>
    <row r="10" spans="1:17" ht="12.75">
      <c r="A10" s="32" t="s">
        <v>19</v>
      </c>
      <c r="B10" s="5">
        <v>107240</v>
      </c>
      <c r="C10" s="22">
        <v>71.74299896974806</v>
      </c>
      <c r="D10" s="5">
        <v>9914</v>
      </c>
      <c r="E10" s="22">
        <v>55.66848222808692</v>
      </c>
      <c r="F10" s="5">
        <v>1375</v>
      </c>
      <c r="G10" s="22">
        <v>64.61466165413535</v>
      </c>
      <c r="H10" s="5">
        <v>1726</v>
      </c>
      <c r="I10" s="22">
        <v>74.172754619682</v>
      </c>
      <c r="J10" s="5">
        <v>52028</v>
      </c>
      <c r="K10" s="22">
        <v>78.8279143056271</v>
      </c>
      <c r="L10" s="5">
        <v>2641</v>
      </c>
      <c r="M10" s="22">
        <v>60.18687329079307</v>
      </c>
      <c r="N10" s="5">
        <v>34741</v>
      </c>
      <c r="O10" s="22">
        <v>70.12433894473376</v>
      </c>
      <c r="P10" s="5">
        <v>4815</v>
      </c>
      <c r="Q10" s="22">
        <v>66.12194452073606</v>
      </c>
    </row>
    <row r="11" spans="1:17" ht="12.75">
      <c r="A11" s="32" t="s">
        <v>20</v>
      </c>
      <c r="B11" s="5">
        <v>27049</v>
      </c>
      <c r="C11" s="22">
        <v>18.09563949209917</v>
      </c>
      <c r="D11" s="5">
        <v>4941</v>
      </c>
      <c r="E11" s="22">
        <v>27.74439889943287</v>
      </c>
      <c r="F11" s="5">
        <v>492</v>
      </c>
      <c r="G11" s="22">
        <v>23.1203007518797</v>
      </c>
      <c r="H11" s="5">
        <v>363</v>
      </c>
      <c r="I11" s="22">
        <v>15.599484314568112</v>
      </c>
      <c r="J11" s="5">
        <v>9346</v>
      </c>
      <c r="K11" s="22">
        <v>14.160176964334415</v>
      </c>
      <c r="L11" s="5">
        <v>1144</v>
      </c>
      <c r="M11" s="22">
        <v>26.071103008204194</v>
      </c>
      <c r="N11" s="5">
        <v>9284</v>
      </c>
      <c r="O11" s="22">
        <v>18.739655242016877</v>
      </c>
      <c r="P11" s="5">
        <v>1479</v>
      </c>
      <c r="Q11" s="22">
        <v>20.310354298269708</v>
      </c>
    </row>
    <row r="12" spans="1:17" ht="12.75">
      <c r="A12" s="32" t="s">
        <v>21</v>
      </c>
      <c r="B12" s="5">
        <v>10863</v>
      </c>
      <c r="C12" s="22">
        <v>7.267290169790873</v>
      </c>
      <c r="D12" s="5">
        <v>2431</v>
      </c>
      <c r="E12" s="22">
        <v>13.650401482396541</v>
      </c>
      <c r="F12" s="5">
        <v>181</v>
      </c>
      <c r="G12" s="22">
        <v>8.50563909774436</v>
      </c>
      <c r="H12" s="5">
        <v>163</v>
      </c>
      <c r="I12" s="22">
        <v>7.00472711645896</v>
      </c>
      <c r="J12" s="5">
        <v>2947</v>
      </c>
      <c r="K12" s="22">
        <v>4.46501621162995</v>
      </c>
      <c r="L12" s="5">
        <v>474</v>
      </c>
      <c r="M12" s="22">
        <v>10.80218778486782</v>
      </c>
      <c r="N12" s="5">
        <v>4035</v>
      </c>
      <c r="O12" s="22">
        <v>8.144604577933874</v>
      </c>
      <c r="P12" s="5">
        <v>632</v>
      </c>
      <c r="Q12" s="22">
        <v>8.678934358692667</v>
      </c>
    </row>
    <row r="13" spans="1:17" ht="12.75">
      <c r="A13" s="32" t="s">
        <v>22</v>
      </c>
      <c r="B13" s="39">
        <v>4326</v>
      </c>
      <c r="C13" s="22">
        <v>2.8940713683618995</v>
      </c>
      <c r="D13" s="39">
        <v>523</v>
      </c>
      <c r="E13" s="22">
        <v>2.9367173900836656</v>
      </c>
      <c r="F13" s="39">
        <v>80</v>
      </c>
      <c r="G13" s="22">
        <v>3.7593984962406015</v>
      </c>
      <c r="H13" s="39">
        <v>75</v>
      </c>
      <c r="I13" s="22">
        <v>3.223033949290933</v>
      </c>
      <c r="J13" s="39">
        <v>1681</v>
      </c>
      <c r="K13" s="22">
        <v>2.546892518408533</v>
      </c>
      <c r="L13" s="39">
        <v>129</v>
      </c>
      <c r="M13" s="22">
        <v>2.9398359161349132</v>
      </c>
      <c r="N13" s="39">
        <v>1482</v>
      </c>
      <c r="O13" s="22">
        <v>2.99140123531549</v>
      </c>
      <c r="P13" s="39">
        <v>356</v>
      </c>
      <c r="Q13" s="22">
        <v>4.888766822301566</v>
      </c>
    </row>
    <row r="14" spans="1:17" ht="19.5" customHeight="1">
      <c r="A14" s="27" t="s">
        <v>13</v>
      </c>
      <c r="B14" s="39">
        <v>149478</v>
      </c>
      <c r="C14" s="29">
        <v>100</v>
      </c>
      <c r="D14" s="39">
        <v>17809</v>
      </c>
      <c r="E14" s="29">
        <v>100</v>
      </c>
      <c r="F14" s="39">
        <v>2128</v>
      </c>
      <c r="G14" s="29">
        <v>100</v>
      </c>
      <c r="H14" s="39">
        <v>2327</v>
      </c>
      <c r="I14" s="29">
        <v>100</v>
      </c>
      <c r="J14" s="39">
        <v>66002</v>
      </c>
      <c r="K14" s="29">
        <v>100</v>
      </c>
      <c r="L14" s="39">
        <v>4388</v>
      </c>
      <c r="M14" s="29">
        <v>100</v>
      </c>
      <c r="N14" s="39">
        <v>49542</v>
      </c>
      <c r="O14" s="29">
        <v>100</v>
      </c>
      <c r="P14" s="39">
        <v>7282</v>
      </c>
      <c r="Q14" s="29">
        <v>100</v>
      </c>
    </row>
    <row r="16" spans="1:7" ht="19.5">
      <c r="A16" s="41" t="s">
        <v>79</v>
      </c>
      <c r="B16" s="40"/>
      <c r="C16" s="40"/>
      <c r="D16" s="40"/>
      <c r="E16" s="40"/>
      <c r="F16" s="40"/>
      <c r="G16" s="40"/>
    </row>
  </sheetData>
  <mergeCells count="13">
    <mergeCell ref="L7:M7"/>
    <mergeCell ref="N7:O7"/>
    <mergeCell ref="A7:A8"/>
    <mergeCell ref="B7:C7"/>
    <mergeCell ref="D7:E7"/>
    <mergeCell ref="F7:G7"/>
    <mergeCell ref="A2:Q2"/>
    <mergeCell ref="P7:Q7"/>
    <mergeCell ref="A5:Q5"/>
    <mergeCell ref="A4:Q4"/>
    <mergeCell ref="A3:Q3"/>
    <mergeCell ref="H7:I7"/>
    <mergeCell ref="J7:K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G19"/>
  <sheetViews>
    <sheetView workbookViewId="0" topLeftCell="A1">
      <selection activeCell="A1" sqref="A1"/>
    </sheetView>
  </sheetViews>
  <sheetFormatPr defaultColWidth="7.69921875" defaultRowHeight="19.5"/>
  <cols>
    <col min="1" max="1" width="9.59765625" style="1" customWidth="1"/>
    <col min="2" max="5" width="7.69921875" style="1" customWidth="1"/>
    <col min="6" max="6" width="8.5" style="1" customWidth="1"/>
    <col min="7" max="16384" width="7.69921875" style="1" customWidth="1"/>
  </cols>
  <sheetData>
    <row r="2" spans="1:6" ht="12.75">
      <c r="A2" s="90" t="s">
        <v>158</v>
      </c>
      <c r="B2" s="90"/>
      <c r="C2" s="90"/>
      <c r="D2" s="90"/>
      <c r="E2" s="90"/>
      <c r="F2" s="90"/>
    </row>
    <row r="3" spans="1:6" ht="12.75">
      <c r="A3" s="91" t="s">
        <v>160</v>
      </c>
      <c r="B3" s="91"/>
      <c r="C3" s="91"/>
      <c r="D3" s="91"/>
      <c r="E3" s="91"/>
      <c r="F3" s="91"/>
    </row>
    <row r="4" spans="1:6" ht="12.75">
      <c r="A4" s="91" t="s">
        <v>159</v>
      </c>
      <c r="B4" s="91"/>
      <c r="C4" s="91"/>
      <c r="D4" s="91"/>
      <c r="E4" s="91"/>
      <c r="F4" s="91"/>
    </row>
    <row r="5" spans="1:6" ht="12.75">
      <c r="A5" s="91" t="s">
        <v>248</v>
      </c>
      <c r="B5" s="91"/>
      <c r="C5" s="91"/>
      <c r="D5" s="91"/>
      <c r="E5" s="91"/>
      <c r="F5" s="91"/>
    </row>
    <row r="7" spans="1:6" ht="12.75">
      <c r="A7" s="98" t="s">
        <v>161</v>
      </c>
      <c r="B7" s="93" t="s">
        <v>1</v>
      </c>
      <c r="C7" s="93"/>
      <c r="D7" s="93"/>
      <c r="E7" s="93"/>
      <c r="F7" s="93"/>
    </row>
    <row r="8" spans="1:6" ht="12.75">
      <c r="A8" s="99"/>
      <c r="B8" s="26" t="s">
        <v>13</v>
      </c>
      <c r="C8" s="26" t="s">
        <v>23</v>
      </c>
      <c r="D8" s="26" t="s">
        <v>24</v>
      </c>
      <c r="E8" s="26" t="s">
        <v>25</v>
      </c>
      <c r="F8" s="26" t="s">
        <v>26</v>
      </c>
    </row>
    <row r="9" spans="1:6" ht="12.75">
      <c r="A9" s="20" t="s">
        <v>162</v>
      </c>
      <c r="B9" s="62">
        <v>2326</v>
      </c>
      <c r="C9" s="62">
        <v>1172</v>
      </c>
      <c r="D9" s="62">
        <v>1129</v>
      </c>
      <c r="E9" s="62">
        <f>+1+9+6</f>
        <v>16</v>
      </c>
      <c r="F9" s="62">
        <f>3+2+4</f>
        <v>9</v>
      </c>
    </row>
    <row r="10" spans="1:6" ht="12.75">
      <c r="A10" s="20" t="s">
        <v>170</v>
      </c>
      <c r="B10" s="21">
        <v>9380</v>
      </c>
      <c r="C10" s="21">
        <v>5481</v>
      </c>
      <c r="D10" s="21">
        <v>3729</v>
      </c>
      <c r="E10" s="21">
        <f>29+116</f>
        <v>145</v>
      </c>
      <c r="F10" s="21">
        <f>5+20</f>
        <v>25</v>
      </c>
    </row>
    <row r="11" spans="1:6" ht="12.75">
      <c r="A11" s="20" t="s">
        <v>163</v>
      </c>
      <c r="B11" s="21">
        <f>24185+53339+43433+13868+2764</f>
        <v>137589</v>
      </c>
      <c r="C11" s="21">
        <f>15898+40647+36725+12451+2485</f>
        <v>108206</v>
      </c>
      <c r="D11" s="21">
        <f>7710+11530+5951+1215+231</f>
        <v>26637</v>
      </c>
      <c r="E11" s="21">
        <f>498+1003+643+172+42</f>
        <v>2358</v>
      </c>
      <c r="F11" s="21">
        <f>79+159+114+30+6</f>
        <v>388</v>
      </c>
    </row>
    <row r="12" spans="1:6" ht="12.75">
      <c r="A12" s="20" t="s">
        <v>27</v>
      </c>
      <c r="B12" s="21">
        <v>183</v>
      </c>
      <c r="C12" s="21">
        <v>124</v>
      </c>
      <c r="D12" s="21">
        <v>48</v>
      </c>
      <c r="E12" s="21">
        <v>3</v>
      </c>
      <c r="F12" s="21">
        <v>8</v>
      </c>
    </row>
    <row r="13" spans="1:6" ht="19.5" customHeight="1">
      <c r="A13" s="27" t="s">
        <v>13</v>
      </c>
      <c r="B13" s="28">
        <v>149478</v>
      </c>
      <c r="C13" s="28">
        <v>114983</v>
      </c>
      <c r="D13" s="28">
        <v>31543</v>
      </c>
      <c r="E13" s="28">
        <v>2522</v>
      </c>
      <c r="F13" s="28">
        <v>430</v>
      </c>
    </row>
    <row r="14" spans="1:6" ht="12.75">
      <c r="A14" s="32" t="s">
        <v>164</v>
      </c>
      <c r="B14" s="22">
        <v>3330.956</v>
      </c>
      <c r="C14" s="22">
        <v>3407.814</v>
      </c>
      <c r="D14" s="22">
        <v>3054.486</v>
      </c>
      <c r="E14" s="22">
        <v>3294.141</v>
      </c>
      <c r="F14" s="22">
        <v>3265.386</v>
      </c>
    </row>
    <row r="15" spans="1:6" ht="12.75">
      <c r="A15" s="38" t="s">
        <v>165</v>
      </c>
      <c r="B15" s="39">
        <v>3374.057</v>
      </c>
      <c r="C15" s="39">
        <v>3430.438</v>
      </c>
      <c r="D15" s="39">
        <v>3120</v>
      </c>
      <c r="E15" s="39">
        <v>3295</v>
      </c>
      <c r="F15" s="39">
        <v>3332.5</v>
      </c>
    </row>
    <row r="17" spans="1:6" ht="28.5" customHeight="1">
      <c r="A17" s="83" t="s">
        <v>166</v>
      </c>
      <c r="B17" s="104"/>
      <c r="C17" s="104"/>
      <c r="D17" s="104"/>
      <c r="E17" s="104"/>
      <c r="F17" s="104"/>
    </row>
    <row r="18" ht="12.75">
      <c r="A18" s="2"/>
    </row>
    <row r="19" spans="1:7" ht="19.5">
      <c r="A19" s="41" t="s">
        <v>79</v>
      </c>
      <c r="B19" s="40"/>
      <c r="C19" s="40"/>
      <c r="D19" s="40"/>
      <c r="E19" s="40"/>
      <c r="F19" s="40"/>
      <c r="G19" s="40"/>
    </row>
  </sheetData>
  <mergeCells count="7">
    <mergeCell ref="A3:F3"/>
    <mergeCell ref="A2:F2"/>
    <mergeCell ref="A17:F17"/>
    <mergeCell ref="B7:F7"/>
    <mergeCell ref="A7:A8"/>
    <mergeCell ref="A5:F5"/>
    <mergeCell ref="A4:F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7.69921875" defaultRowHeight="19.5"/>
  <cols>
    <col min="1" max="1" width="10.796875" style="1" customWidth="1"/>
    <col min="2" max="2" width="6.8984375" style="1" customWidth="1"/>
    <col min="3" max="3" width="6.09765625" style="1" customWidth="1"/>
    <col min="4" max="4" width="6.8984375" style="1" customWidth="1"/>
    <col min="5" max="5" width="6.09765625" style="1" customWidth="1"/>
    <col min="6" max="6" width="6.8984375" style="1" customWidth="1"/>
    <col min="7" max="7" width="6.09765625" style="1" customWidth="1"/>
    <col min="8" max="8" width="6.8984375" style="1" customWidth="1"/>
    <col min="9" max="9" width="6.09765625" style="1" customWidth="1"/>
    <col min="10" max="10" width="6.8984375" style="1" customWidth="1"/>
    <col min="11" max="11" width="6.09765625" style="1" customWidth="1"/>
    <col min="12" max="12" width="6.8984375" style="1" customWidth="1"/>
    <col min="13" max="13" width="6.09765625" style="1" customWidth="1"/>
    <col min="14" max="14" width="6.8984375" style="1" customWidth="1"/>
    <col min="15" max="15" width="6.09765625" style="1" customWidth="1"/>
    <col min="16" max="16" width="6.8984375" style="1" customWidth="1"/>
    <col min="17" max="17" width="6.09765625" style="1" customWidth="1"/>
    <col min="18" max="16384" width="7.69921875" style="1" customWidth="1"/>
  </cols>
  <sheetData>
    <row r="2" spans="1:17" ht="12.75">
      <c r="A2" s="90" t="s">
        <v>167</v>
      </c>
      <c r="B2" s="90"/>
      <c r="C2" s="90"/>
      <c r="D2" s="90"/>
      <c r="E2" s="90"/>
      <c r="F2" s="90"/>
      <c r="G2" s="90"/>
      <c r="H2" s="90"/>
      <c r="I2" s="90"/>
      <c r="J2" s="90"/>
      <c r="K2" s="90"/>
      <c r="L2" s="90"/>
      <c r="M2" s="90"/>
      <c r="N2" s="90"/>
      <c r="O2" s="90"/>
      <c r="P2" s="90"/>
      <c r="Q2" s="90"/>
    </row>
    <row r="3" spans="1:17" ht="12.75">
      <c r="A3" s="91" t="s">
        <v>28</v>
      </c>
      <c r="B3" s="91"/>
      <c r="C3" s="91"/>
      <c r="D3" s="91"/>
      <c r="E3" s="91"/>
      <c r="F3" s="91"/>
      <c r="G3" s="91"/>
      <c r="H3" s="91"/>
      <c r="I3" s="91"/>
      <c r="J3" s="91"/>
      <c r="K3" s="91"/>
      <c r="L3" s="91"/>
      <c r="M3" s="91"/>
      <c r="N3" s="91"/>
      <c r="O3" s="91"/>
      <c r="P3" s="91"/>
      <c r="Q3" s="91"/>
    </row>
    <row r="4" spans="1:17" ht="12.75">
      <c r="A4" s="91" t="s">
        <v>248</v>
      </c>
      <c r="B4" s="91"/>
      <c r="C4" s="91"/>
      <c r="D4" s="91"/>
      <c r="E4" s="91"/>
      <c r="F4" s="91"/>
      <c r="G4" s="91"/>
      <c r="H4" s="91"/>
      <c r="I4" s="91"/>
      <c r="J4" s="91"/>
      <c r="K4" s="91"/>
      <c r="L4" s="91"/>
      <c r="M4" s="91"/>
      <c r="N4" s="91"/>
      <c r="O4" s="91"/>
      <c r="P4" s="91"/>
      <c r="Q4" s="91"/>
    </row>
    <row r="6" spans="1:17" ht="12.75">
      <c r="A6" s="98" t="s">
        <v>161</v>
      </c>
      <c r="B6" s="100" t="s">
        <v>2</v>
      </c>
      <c r="C6" s="101"/>
      <c r="D6" s="100" t="s">
        <v>15</v>
      </c>
      <c r="E6" s="101"/>
      <c r="F6" s="100" t="s">
        <v>117</v>
      </c>
      <c r="G6" s="101"/>
      <c r="H6" s="100" t="s">
        <v>118</v>
      </c>
      <c r="I6" s="101"/>
      <c r="J6" s="100" t="s">
        <v>16</v>
      </c>
      <c r="K6" s="101"/>
      <c r="L6" s="100" t="s">
        <v>17</v>
      </c>
      <c r="M6" s="101"/>
      <c r="N6" s="100" t="s">
        <v>121</v>
      </c>
      <c r="O6" s="101"/>
      <c r="P6" s="100" t="s">
        <v>18</v>
      </c>
      <c r="Q6" s="101"/>
    </row>
    <row r="7" spans="1:17" ht="12.75">
      <c r="A7" s="99"/>
      <c r="B7" s="26" t="s">
        <v>7</v>
      </c>
      <c r="C7" s="26" t="s">
        <v>8</v>
      </c>
      <c r="D7" s="26" t="s">
        <v>7</v>
      </c>
      <c r="E7" s="26" t="s">
        <v>8</v>
      </c>
      <c r="F7" s="26" t="s">
        <v>7</v>
      </c>
      <c r="G7" s="26" t="s">
        <v>8</v>
      </c>
      <c r="H7" s="26" t="s">
        <v>7</v>
      </c>
      <c r="I7" s="26" t="s">
        <v>8</v>
      </c>
      <c r="J7" s="26" t="s">
        <v>7</v>
      </c>
      <c r="K7" s="26" t="s">
        <v>8</v>
      </c>
      <c r="L7" s="26" t="s">
        <v>7</v>
      </c>
      <c r="M7" s="26" t="s">
        <v>8</v>
      </c>
      <c r="N7" s="26" t="s">
        <v>7</v>
      </c>
      <c r="O7" s="26" t="s">
        <v>8</v>
      </c>
      <c r="P7" s="26" t="s">
        <v>7</v>
      </c>
      <c r="Q7" s="26" t="s">
        <v>8</v>
      </c>
    </row>
    <row r="8" spans="1:17" ht="12.75">
      <c r="A8" s="19"/>
      <c r="B8" s="19"/>
      <c r="C8" s="19"/>
      <c r="D8" s="19"/>
      <c r="E8" s="19"/>
      <c r="F8" s="19"/>
      <c r="G8" s="19"/>
      <c r="H8" s="19"/>
      <c r="I8" s="19"/>
      <c r="J8" s="19"/>
      <c r="K8" s="19"/>
      <c r="L8" s="19"/>
      <c r="M8" s="19"/>
      <c r="N8" s="19"/>
      <c r="O8" s="19"/>
      <c r="P8" s="19"/>
      <c r="Q8" s="19"/>
    </row>
    <row r="9" spans="1:17" ht="12.75">
      <c r="A9" s="32" t="s">
        <v>162</v>
      </c>
      <c r="B9" s="5">
        <v>2326</v>
      </c>
      <c r="C9" s="22">
        <v>1.5560818314400782</v>
      </c>
      <c r="D9" s="5">
        <v>574</v>
      </c>
      <c r="E9" s="22">
        <v>3.2230894491549216</v>
      </c>
      <c r="F9" s="5">
        <v>24</v>
      </c>
      <c r="G9" s="22">
        <v>1.1278195488721803</v>
      </c>
      <c r="H9" s="5">
        <v>19</v>
      </c>
      <c r="I9" s="22">
        <v>0.8165019338203695</v>
      </c>
      <c r="J9" s="57">
        <v>526</v>
      </c>
      <c r="K9" s="22">
        <v>0.7969455471046333</v>
      </c>
      <c r="L9" s="5">
        <v>41</v>
      </c>
      <c r="M9" s="22">
        <v>0.9343664539653601</v>
      </c>
      <c r="N9" s="5">
        <v>1060</v>
      </c>
      <c r="O9" s="22">
        <v>2.139598724314723</v>
      </c>
      <c r="P9" s="5">
        <v>82</v>
      </c>
      <c r="Q9" s="22">
        <v>1.1260642680582258</v>
      </c>
    </row>
    <row r="10" spans="1:17" ht="12.75">
      <c r="A10" s="32" t="s">
        <v>168</v>
      </c>
      <c r="B10" s="5">
        <v>9380</v>
      </c>
      <c r="C10" s="22">
        <v>6.275170928163341</v>
      </c>
      <c r="D10" s="5">
        <v>2027</v>
      </c>
      <c r="E10" s="22">
        <v>11.38188556347914</v>
      </c>
      <c r="F10" s="5">
        <v>109</v>
      </c>
      <c r="G10" s="22">
        <v>5.12218045112782</v>
      </c>
      <c r="H10" s="5">
        <v>91</v>
      </c>
      <c r="I10" s="22">
        <v>3.910614525139665</v>
      </c>
      <c r="J10" s="5">
        <v>2774</v>
      </c>
      <c r="K10" s="22">
        <v>4.202902942335081</v>
      </c>
      <c r="L10" s="5">
        <v>240</v>
      </c>
      <c r="M10" s="22">
        <v>5.469462169553328</v>
      </c>
      <c r="N10" s="5">
        <v>3738</v>
      </c>
      <c r="O10" s="22">
        <v>7.54511323725324</v>
      </c>
      <c r="P10" s="5">
        <v>401</v>
      </c>
      <c r="Q10" s="22">
        <v>5.506728920626201</v>
      </c>
    </row>
    <row r="11" spans="1:17" ht="12.75">
      <c r="A11" s="32" t="s">
        <v>169</v>
      </c>
      <c r="B11" s="5">
        <v>137589</v>
      </c>
      <c r="C11" s="22">
        <v>92.04632119776824</v>
      </c>
      <c r="D11" s="5">
        <v>15181</v>
      </c>
      <c r="E11" s="22">
        <v>85.24341625021057</v>
      </c>
      <c r="F11" s="5">
        <v>1993</v>
      </c>
      <c r="G11" s="22">
        <v>93.65601503759399</v>
      </c>
      <c r="H11" s="5">
        <v>2214</v>
      </c>
      <c r="I11" s="22">
        <v>95.14396218306833</v>
      </c>
      <c r="J11" s="5">
        <v>62640</v>
      </c>
      <c r="K11" s="22">
        <v>94.90621496318293</v>
      </c>
      <c r="L11" s="5">
        <v>4099</v>
      </c>
      <c r="M11" s="22">
        <v>93.41385597082954</v>
      </c>
      <c r="N11" s="5">
        <v>44688</v>
      </c>
      <c r="O11" s="22">
        <v>90.20225263412863</v>
      </c>
      <c r="P11" s="5">
        <v>6774</v>
      </c>
      <c r="Q11" s="22">
        <v>93.02389453446855</v>
      </c>
    </row>
    <row r="12" spans="1:17" ht="12.75">
      <c r="A12" s="32" t="s">
        <v>27</v>
      </c>
      <c r="B12" s="39">
        <v>183</v>
      </c>
      <c r="C12" s="22">
        <v>0.12242604262834664</v>
      </c>
      <c r="D12" s="39">
        <v>27</v>
      </c>
      <c r="E12" s="22">
        <v>0.15160873715537088</v>
      </c>
      <c r="F12" s="39">
        <v>2</v>
      </c>
      <c r="G12" s="31" t="s">
        <v>122</v>
      </c>
      <c r="H12" s="39">
        <v>3</v>
      </c>
      <c r="I12" s="34" t="s">
        <v>122</v>
      </c>
      <c r="J12" s="39">
        <v>62</v>
      </c>
      <c r="K12" s="22">
        <v>0.0939365473773522</v>
      </c>
      <c r="L12" s="39">
        <v>8</v>
      </c>
      <c r="M12" s="22">
        <v>0.18231540565177756</v>
      </c>
      <c r="N12" s="39">
        <v>56</v>
      </c>
      <c r="O12" s="22">
        <v>0.11303540430341932</v>
      </c>
      <c r="P12" s="39">
        <v>25</v>
      </c>
      <c r="Q12" s="22">
        <v>0.34331227684702004</v>
      </c>
    </row>
    <row r="13" spans="1:17" ht="19.5" customHeight="1">
      <c r="A13" s="47" t="s">
        <v>13</v>
      </c>
      <c r="B13" s="39">
        <v>149478</v>
      </c>
      <c r="C13" s="29">
        <v>100</v>
      </c>
      <c r="D13" s="39">
        <v>17809</v>
      </c>
      <c r="E13" s="29">
        <v>100</v>
      </c>
      <c r="F13" s="39">
        <v>2128</v>
      </c>
      <c r="G13" s="29">
        <v>100</v>
      </c>
      <c r="H13" s="39">
        <v>2327</v>
      </c>
      <c r="I13" s="29">
        <v>100</v>
      </c>
      <c r="J13" s="39">
        <v>66002</v>
      </c>
      <c r="K13" s="29">
        <v>100</v>
      </c>
      <c r="L13" s="39">
        <v>4388</v>
      </c>
      <c r="M13" s="29">
        <v>100</v>
      </c>
      <c r="N13" s="39">
        <v>49542</v>
      </c>
      <c r="O13" s="29">
        <v>100</v>
      </c>
      <c r="P13" s="39">
        <v>7282</v>
      </c>
      <c r="Q13" s="29">
        <v>100</v>
      </c>
    </row>
    <row r="14" spans="1:17" ht="19.5">
      <c r="A14" s="32" t="s">
        <v>164</v>
      </c>
      <c r="B14" s="108">
        <v>3331</v>
      </c>
      <c r="C14" s="109"/>
      <c r="D14" s="108">
        <v>3071.4</v>
      </c>
      <c r="E14" s="109"/>
      <c r="F14" s="108">
        <v>3366.5</v>
      </c>
      <c r="G14" s="109"/>
      <c r="H14" s="108">
        <v>3339.5</v>
      </c>
      <c r="I14" s="109"/>
      <c r="J14" s="108">
        <v>3439.1</v>
      </c>
      <c r="K14" s="109"/>
      <c r="L14" s="108">
        <v>3340.7</v>
      </c>
      <c r="M14" s="109"/>
      <c r="N14" s="108">
        <v>3271.4</v>
      </c>
      <c r="O14" s="109"/>
      <c r="P14" s="108">
        <v>3371.2</v>
      </c>
      <c r="Q14" s="109"/>
    </row>
    <row r="15" spans="1:17" ht="19.5">
      <c r="A15" s="38" t="s">
        <v>165</v>
      </c>
      <c r="B15" s="110">
        <v>3374</v>
      </c>
      <c r="C15" s="111"/>
      <c r="D15" s="110">
        <v>3147</v>
      </c>
      <c r="E15" s="111"/>
      <c r="F15" s="112">
        <v>3391</v>
      </c>
      <c r="G15" s="113"/>
      <c r="H15" s="110">
        <v>3345</v>
      </c>
      <c r="I15" s="111"/>
      <c r="J15" s="110">
        <v>3459</v>
      </c>
      <c r="K15" s="111"/>
      <c r="L15" s="110">
        <v>3368</v>
      </c>
      <c r="M15" s="111"/>
      <c r="N15" s="110">
        <v>3317</v>
      </c>
      <c r="O15" s="111"/>
      <c r="P15" s="110">
        <v>3402</v>
      </c>
      <c r="Q15" s="111"/>
    </row>
    <row r="16" spans="1:17" ht="12.75">
      <c r="A16" s="4"/>
      <c r="B16" s="4"/>
      <c r="C16" s="4"/>
      <c r="D16" s="4"/>
      <c r="E16" s="4"/>
      <c r="F16" s="4"/>
      <c r="G16" s="4"/>
      <c r="H16" s="4"/>
      <c r="I16" s="4"/>
      <c r="J16" s="4"/>
      <c r="K16" s="4"/>
      <c r="L16" s="4"/>
      <c r="M16" s="4"/>
      <c r="N16" s="4"/>
      <c r="O16" s="4"/>
      <c r="P16" s="4"/>
      <c r="Q16" s="4"/>
    </row>
    <row r="17" spans="1:6" ht="19.5">
      <c r="A17" s="48" t="s">
        <v>166</v>
      </c>
      <c r="B17" s="18"/>
      <c r="C17" s="18"/>
      <c r="D17" s="18"/>
      <c r="E17" s="18"/>
      <c r="F17" s="18"/>
    </row>
    <row r="18" ht="12.75">
      <c r="A18" s="2"/>
    </row>
    <row r="19" spans="1:6" ht="19.5">
      <c r="A19" s="41" t="s">
        <v>79</v>
      </c>
      <c r="B19" s="40"/>
      <c r="C19" s="40"/>
      <c r="D19" s="40"/>
      <c r="E19" s="40"/>
      <c r="F19" s="40"/>
    </row>
  </sheetData>
  <mergeCells count="28">
    <mergeCell ref="F6:G6"/>
    <mergeCell ref="L15:M15"/>
    <mergeCell ref="J14:K14"/>
    <mergeCell ref="J15:K15"/>
    <mergeCell ref="J6:K6"/>
    <mergeCell ref="L6:M6"/>
    <mergeCell ref="P6:Q6"/>
    <mergeCell ref="P14:Q14"/>
    <mergeCell ref="P15:Q15"/>
    <mergeCell ref="N14:O14"/>
    <mergeCell ref="N15:O15"/>
    <mergeCell ref="D15:E15"/>
    <mergeCell ref="B14:C14"/>
    <mergeCell ref="B15:C15"/>
    <mergeCell ref="H14:I14"/>
    <mergeCell ref="H15:I15"/>
    <mergeCell ref="F14:G14"/>
    <mergeCell ref="F15:G15"/>
    <mergeCell ref="A4:Q4"/>
    <mergeCell ref="A3:Q3"/>
    <mergeCell ref="A2:Q2"/>
    <mergeCell ref="D14:E14"/>
    <mergeCell ref="L14:M14"/>
    <mergeCell ref="H6:I6"/>
    <mergeCell ref="N6:O6"/>
    <mergeCell ref="A6:A7"/>
    <mergeCell ref="B6:C6"/>
    <mergeCell ref="D6:E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K20"/>
  <sheetViews>
    <sheetView workbookViewId="0" topLeftCell="A1">
      <selection activeCell="A1" sqref="A1"/>
    </sheetView>
  </sheetViews>
  <sheetFormatPr defaultColWidth="7.69921875" defaultRowHeight="19.5"/>
  <cols>
    <col min="1" max="1" width="14.09765625" style="1" customWidth="1"/>
    <col min="2" max="3" width="7.69921875" style="1" customWidth="1"/>
    <col min="4" max="5" width="8.5" style="1" customWidth="1"/>
    <col min="6" max="16384" width="7.69921875" style="1" customWidth="1"/>
  </cols>
  <sheetData>
    <row r="2" spans="1:11" ht="12.75">
      <c r="A2" s="90" t="s">
        <v>171</v>
      </c>
      <c r="B2" s="90"/>
      <c r="C2" s="90"/>
      <c r="D2" s="90"/>
      <c r="E2" s="90"/>
      <c r="F2" s="90"/>
      <c r="G2" s="90"/>
      <c r="H2" s="90"/>
      <c r="I2" s="90"/>
      <c r="J2" s="90"/>
      <c r="K2" s="90"/>
    </row>
    <row r="3" spans="1:11" ht="12.75">
      <c r="A3" s="91" t="s">
        <v>173</v>
      </c>
      <c r="B3" s="91"/>
      <c r="C3" s="91"/>
      <c r="D3" s="91"/>
      <c r="E3" s="91"/>
      <c r="F3" s="91"/>
      <c r="G3" s="91"/>
      <c r="H3" s="91"/>
      <c r="I3" s="91"/>
      <c r="J3" s="91"/>
      <c r="K3" s="91"/>
    </row>
    <row r="4" spans="1:11" ht="12.75">
      <c r="A4" s="91" t="s">
        <v>172</v>
      </c>
      <c r="B4" s="91"/>
      <c r="C4" s="91"/>
      <c r="D4" s="91"/>
      <c r="E4" s="91"/>
      <c r="F4" s="91"/>
      <c r="G4" s="91"/>
      <c r="H4" s="91"/>
      <c r="I4" s="91"/>
      <c r="J4" s="91"/>
      <c r="K4" s="91"/>
    </row>
    <row r="5" spans="1:11" ht="12.75">
      <c r="A5" s="91" t="s">
        <v>248</v>
      </c>
      <c r="B5" s="91"/>
      <c r="C5" s="91"/>
      <c r="D5" s="91"/>
      <c r="E5" s="91"/>
      <c r="F5" s="91"/>
      <c r="G5" s="91"/>
      <c r="H5" s="91"/>
      <c r="I5" s="91"/>
      <c r="J5" s="91"/>
      <c r="K5" s="91"/>
    </row>
    <row r="7" spans="1:11" ht="12.75">
      <c r="A7" s="98" t="s">
        <v>154</v>
      </c>
      <c r="B7" s="93" t="s">
        <v>1</v>
      </c>
      <c r="C7" s="93"/>
      <c r="D7" s="93"/>
      <c r="E7" s="93"/>
      <c r="F7" s="93"/>
      <c r="G7" s="93"/>
      <c r="H7" s="93"/>
      <c r="I7" s="93"/>
      <c r="J7" s="93"/>
      <c r="K7" s="93"/>
    </row>
    <row r="8" spans="1:11" ht="12.75">
      <c r="A8" s="82"/>
      <c r="B8" s="92" t="s">
        <v>2</v>
      </c>
      <c r="C8" s="92"/>
      <c r="D8" s="92" t="s">
        <v>3</v>
      </c>
      <c r="E8" s="92"/>
      <c r="F8" s="92" t="s">
        <v>4</v>
      </c>
      <c r="G8" s="92"/>
      <c r="H8" s="92" t="s">
        <v>5</v>
      </c>
      <c r="I8" s="92"/>
      <c r="J8" s="92" t="s">
        <v>6</v>
      </c>
      <c r="K8" s="92"/>
    </row>
    <row r="9" spans="1:11" ht="12.75">
      <c r="A9" s="99"/>
      <c r="B9" s="27" t="s">
        <v>7</v>
      </c>
      <c r="C9" s="27" t="s">
        <v>8</v>
      </c>
      <c r="D9" s="27" t="s">
        <v>7</v>
      </c>
      <c r="E9" s="27" t="s">
        <v>8</v>
      </c>
      <c r="F9" s="27" t="s">
        <v>7</v>
      </c>
      <c r="G9" s="27" t="s">
        <v>8</v>
      </c>
      <c r="H9" s="27" t="s">
        <v>7</v>
      </c>
      <c r="I9" s="27" t="s">
        <v>8</v>
      </c>
      <c r="J9" s="27" t="s">
        <v>7</v>
      </c>
      <c r="K9" s="27" t="s">
        <v>8</v>
      </c>
    </row>
    <row r="10" spans="1:11" ht="12.75">
      <c r="A10" s="19"/>
      <c r="B10" s="19"/>
      <c r="C10" s="19"/>
      <c r="D10" s="19"/>
      <c r="E10" s="19"/>
      <c r="F10" s="19"/>
      <c r="G10" s="19"/>
      <c r="H10" s="19"/>
      <c r="I10" s="19"/>
      <c r="J10" s="19"/>
      <c r="K10" s="19"/>
    </row>
    <row r="11" spans="1:11" ht="12.75">
      <c r="A11" s="20" t="s">
        <v>9</v>
      </c>
      <c r="B11" s="21">
        <v>6820</v>
      </c>
      <c r="C11" s="22">
        <v>63.6</v>
      </c>
      <c r="D11" s="21">
        <v>4387</v>
      </c>
      <c r="E11" s="22">
        <v>50.1</v>
      </c>
      <c r="F11" s="21">
        <v>2320</v>
      </c>
      <c r="G11" s="22">
        <v>130.5</v>
      </c>
      <c r="H11" s="21">
        <v>97</v>
      </c>
      <c r="I11" s="22">
        <v>59.1</v>
      </c>
      <c r="J11" s="21">
        <v>16</v>
      </c>
      <c r="K11" s="22">
        <v>62.7</v>
      </c>
    </row>
    <row r="12" spans="1:11" ht="12.75">
      <c r="A12" s="20" t="s">
        <v>10</v>
      </c>
      <c r="B12" s="21">
        <v>3102</v>
      </c>
      <c r="C12" s="22">
        <v>114.7</v>
      </c>
      <c r="D12" s="21">
        <v>1576</v>
      </c>
      <c r="E12" s="22">
        <v>87.3</v>
      </c>
      <c r="F12" s="21">
        <v>1473</v>
      </c>
      <c r="G12" s="22">
        <v>176.2</v>
      </c>
      <c r="H12" s="21">
        <v>42</v>
      </c>
      <c r="I12" s="22">
        <v>74.6</v>
      </c>
      <c r="J12" s="21">
        <v>11</v>
      </c>
      <c r="K12" s="22">
        <v>144.7</v>
      </c>
    </row>
    <row r="13" spans="1:11" ht="12.75">
      <c r="A13" s="20" t="s">
        <v>11</v>
      </c>
      <c r="B13" s="21">
        <v>1718</v>
      </c>
      <c r="C13" s="22">
        <v>158.2</v>
      </c>
      <c r="D13" s="21">
        <v>666</v>
      </c>
      <c r="E13" s="22">
        <v>109</v>
      </c>
      <c r="F13" s="21">
        <v>1025</v>
      </c>
      <c r="G13" s="22">
        <v>229.6</v>
      </c>
      <c r="H13" s="21">
        <v>20</v>
      </c>
      <c r="I13" s="22">
        <v>84.4</v>
      </c>
      <c r="J13" s="21">
        <v>7</v>
      </c>
      <c r="K13" s="22">
        <v>132.1</v>
      </c>
    </row>
    <row r="14" spans="1:11" ht="12.75">
      <c r="A14" s="20" t="s">
        <v>12</v>
      </c>
      <c r="B14" s="21">
        <v>66</v>
      </c>
      <c r="C14" s="22">
        <v>15.3</v>
      </c>
      <c r="D14" s="21">
        <v>24</v>
      </c>
      <c r="E14" s="22">
        <v>7.4</v>
      </c>
      <c r="F14" s="21">
        <v>40</v>
      </c>
      <c r="G14" s="22">
        <v>42.5</v>
      </c>
      <c r="H14" s="21">
        <v>2</v>
      </c>
      <c r="I14" s="34" t="s">
        <v>122</v>
      </c>
      <c r="J14" s="31" t="s">
        <v>123</v>
      </c>
      <c r="K14" s="31" t="s">
        <v>123</v>
      </c>
    </row>
    <row r="15" spans="1:11" ht="12.75">
      <c r="A15" s="13"/>
      <c r="B15" s="21"/>
      <c r="C15" s="21"/>
      <c r="D15" s="21"/>
      <c r="E15" s="22"/>
      <c r="F15" s="21"/>
      <c r="G15" s="21"/>
      <c r="H15" s="21"/>
      <c r="I15" s="22"/>
      <c r="J15" s="21"/>
      <c r="K15" s="13"/>
    </row>
    <row r="16" spans="1:11" ht="19.5" customHeight="1">
      <c r="A16" s="27" t="s">
        <v>13</v>
      </c>
      <c r="B16" s="28">
        <v>11706</v>
      </c>
      <c r="C16" s="29">
        <v>78.3</v>
      </c>
      <c r="D16" s="28">
        <v>6653</v>
      </c>
      <c r="E16" s="29">
        <v>57.9</v>
      </c>
      <c r="F16" s="28">
        <v>4858</v>
      </c>
      <c r="G16" s="29">
        <v>154</v>
      </c>
      <c r="H16" s="28">
        <v>161</v>
      </c>
      <c r="I16" s="29">
        <v>63.8</v>
      </c>
      <c r="J16" s="28">
        <v>34</v>
      </c>
      <c r="K16" s="29">
        <v>79.1</v>
      </c>
    </row>
    <row r="17" spans="1:11" ht="12.75">
      <c r="A17" s="3"/>
      <c r="B17" s="5"/>
      <c r="C17" s="6"/>
      <c r="D17" s="5"/>
      <c r="E17" s="6"/>
      <c r="F17" s="5"/>
      <c r="G17" s="6"/>
      <c r="H17" s="5"/>
      <c r="I17" s="6"/>
      <c r="J17" s="5"/>
      <c r="K17" s="6"/>
    </row>
    <row r="18" spans="1:11" ht="39" customHeight="1">
      <c r="A18" s="103" t="s">
        <v>174</v>
      </c>
      <c r="B18" s="103"/>
      <c r="C18" s="103"/>
      <c r="D18" s="103"/>
      <c r="E18" s="103"/>
      <c r="F18" s="103"/>
      <c r="G18" s="103"/>
      <c r="H18" s="103"/>
      <c r="I18" s="103"/>
      <c r="J18" s="103"/>
      <c r="K18" s="103"/>
    </row>
    <row r="20" ht="12.75">
      <c r="A20" s="41" t="s">
        <v>79</v>
      </c>
    </row>
  </sheetData>
  <mergeCells count="12">
    <mergeCell ref="A2:K2"/>
    <mergeCell ref="A7:A9"/>
    <mergeCell ref="B7:K7"/>
    <mergeCell ref="B8:C8"/>
    <mergeCell ref="D8:E8"/>
    <mergeCell ref="F8:G8"/>
    <mergeCell ref="H8:I8"/>
    <mergeCell ref="J8:K8"/>
    <mergeCell ref="A18:K18"/>
    <mergeCell ref="A5:K5"/>
    <mergeCell ref="A4:K4"/>
    <mergeCell ref="A3:K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2:K25"/>
  <sheetViews>
    <sheetView workbookViewId="0" topLeftCell="A1">
      <selection activeCell="A1" sqref="A1"/>
    </sheetView>
  </sheetViews>
  <sheetFormatPr defaultColWidth="7.69921875" defaultRowHeight="19.5"/>
  <cols>
    <col min="1" max="1" width="12.5" style="1" customWidth="1"/>
    <col min="2" max="3" width="7.69921875" style="1" customWidth="1"/>
    <col min="4" max="5" width="8.5" style="1" customWidth="1"/>
    <col min="6" max="16384" width="7.69921875" style="1" customWidth="1"/>
  </cols>
  <sheetData>
    <row r="2" spans="1:11" ht="12.75">
      <c r="A2" s="107" t="s">
        <v>191</v>
      </c>
      <c r="B2" s="107"/>
      <c r="C2" s="107"/>
      <c r="D2" s="107"/>
      <c r="E2" s="107"/>
      <c r="F2" s="107"/>
      <c r="G2" s="107"/>
      <c r="H2" s="107"/>
      <c r="I2" s="107"/>
      <c r="J2" s="107"/>
      <c r="K2" s="107"/>
    </row>
    <row r="3" spans="1:11" ht="12.75">
      <c r="A3" s="91" t="s">
        <v>190</v>
      </c>
      <c r="B3" s="91"/>
      <c r="C3" s="91"/>
      <c r="D3" s="91"/>
      <c r="E3" s="91"/>
      <c r="F3" s="91"/>
      <c r="G3" s="91"/>
      <c r="H3" s="91"/>
      <c r="I3" s="91"/>
      <c r="J3" s="91"/>
      <c r="K3" s="91"/>
    </row>
    <row r="4" spans="1:11" ht="12.75">
      <c r="A4" s="91" t="s">
        <v>193</v>
      </c>
      <c r="B4" s="91"/>
      <c r="C4" s="91"/>
      <c r="D4" s="91"/>
      <c r="E4" s="91"/>
      <c r="F4" s="91"/>
      <c r="G4" s="91"/>
      <c r="H4" s="91"/>
      <c r="I4" s="91"/>
      <c r="J4" s="91"/>
      <c r="K4" s="91"/>
    </row>
    <row r="5" spans="1:11" ht="12.75">
      <c r="A5" s="91" t="s">
        <v>248</v>
      </c>
      <c r="B5" s="91"/>
      <c r="C5" s="91"/>
      <c r="D5" s="91"/>
      <c r="E5" s="91"/>
      <c r="F5" s="91"/>
      <c r="G5" s="91"/>
      <c r="H5" s="91"/>
      <c r="I5" s="91"/>
      <c r="J5" s="91"/>
      <c r="K5" s="91"/>
    </row>
    <row r="7" spans="1:11" ht="12.75">
      <c r="A7" s="98" t="s">
        <v>119</v>
      </c>
      <c r="B7" s="93" t="s">
        <v>1</v>
      </c>
      <c r="C7" s="93"/>
      <c r="D7" s="93"/>
      <c r="E7" s="93"/>
      <c r="F7" s="93"/>
      <c r="G7" s="93"/>
      <c r="H7" s="93"/>
      <c r="I7" s="93"/>
      <c r="J7" s="93"/>
      <c r="K7" s="93"/>
    </row>
    <row r="8" spans="1:11" ht="12.75">
      <c r="A8" s="82"/>
      <c r="B8" s="92" t="s">
        <v>2</v>
      </c>
      <c r="C8" s="92"/>
      <c r="D8" s="92" t="s">
        <v>3</v>
      </c>
      <c r="E8" s="92"/>
      <c r="F8" s="92" t="s">
        <v>4</v>
      </c>
      <c r="G8" s="92"/>
      <c r="H8" s="92" t="s">
        <v>5</v>
      </c>
      <c r="I8" s="92"/>
      <c r="J8" s="92" t="s">
        <v>6</v>
      </c>
      <c r="K8" s="92"/>
    </row>
    <row r="9" spans="1:11" ht="12.75">
      <c r="A9" s="99"/>
      <c r="B9" s="27" t="s">
        <v>7</v>
      </c>
      <c r="C9" s="27" t="s">
        <v>152</v>
      </c>
      <c r="D9" s="27" t="s">
        <v>7</v>
      </c>
      <c r="E9" s="27" t="s">
        <v>152</v>
      </c>
      <c r="F9" s="27" t="s">
        <v>7</v>
      </c>
      <c r="G9" s="27" t="s">
        <v>152</v>
      </c>
      <c r="H9" s="27" t="s">
        <v>7</v>
      </c>
      <c r="I9" s="27" t="s">
        <v>152</v>
      </c>
      <c r="J9" s="27" t="s">
        <v>7</v>
      </c>
      <c r="K9" s="27" t="s">
        <v>152</v>
      </c>
    </row>
    <row r="10" spans="1:11" ht="12.75">
      <c r="A10" s="19"/>
      <c r="B10" s="19"/>
      <c r="C10" s="19"/>
      <c r="D10" s="19"/>
      <c r="E10" s="19"/>
      <c r="F10" s="19"/>
      <c r="G10" s="19"/>
      <c r="H10" s="19"/>
      <c r="I10" s="19"/>
      <c r="J10" s="19"/>
      <c r="K10" s="19"/>
    </row>
    <row r="11" spans="1:11" ht="12.75">
      <c r="A11" s="20" t="s">
        <v>82</v>
      </c>
      <c r="B11" s="21">
        <v>9</v>
      </c>
      <c r="C11" s="22">
        <v>217.4</v>
      </c>
      <c r="D11" s="21">
        <v>3</v>
      </c>
      <c r="E11" s="34" t="s">
        <v>122</v>
      </c>
      <c r="F11" s="21">
        <v>6</v>
      </c>
      <c r="G11" s="34">
        <v>212</v>
      </c>
      <c r="H11" s="31" t="s">
        <v>123</v>
      </c>
      <c r="I11" s="31" t="s">
        <v>123</v>
      </c>
      <c r="J11" s="31" t="s">
        <v>123</v>
      </c>
      <c r="K11" s="31" t="s">
        <v>123</v>
      </c>
    </row>
    <row r="12" spans="1:11" ht="12.75">
      <c r="A12" s="20" t="s">
        <v>83</v>
      </c>
      <c r="B12" s="21">
        <v>323</v>
      </c>
      <c r="C12" s="22">
        <v>167.1</v>
      </c>
      <c r="D12" s="21">
        <v>212</v>
      </c>
      <c r="E12" s="22">
        <v>190.5</v>
      </c>
      <c r="F12" s="21">
        <v>106</v>
      </c>
      <c r="G12" s="22">
        <v>134.4</v>
      </c>
      <c r="H12" s="21">
        <v>4</v>
      </c>
      <c r="I12" s="34" t="s">
        <v>122</v>
      </c>
      <c r="J12" s="21">
        <v>2</v>
      </c>
      <c r="K12" s="34" t="s">
        <v>122</v>
      </c>
    </row>
    <row r="13" spans="1:11" ht="12.75">
      <c r="A13" s="20" t="s">
        <v>84</v>
      </c>
      <c r="B13" s="21">
        <v>590</v>
      </c>
      <c r="C13" s="22">
        <v>149.2</v>
      </c>
      <c r="D13" s="21">
        <v>482</v>
      </c>
      <c r="E13" s="22">
        <v>168.5</v>
      </c>
      <c r="F13" s="21">
        <v>97</v>
      </c>
      <c r="G13" s="22">
        <v>94.3</v>
      </c>
      <c r="H13" s="21">
        <v>11</v>
      </c>
      <c r="I13" s="22">
        <v>192.6</v>
      </c>
      <c r="J13" s="31" t="s">
        <v>123</v>
      </c>
      <c r="K13" s="31" t="s">
        <v>123</v>
      </c>
    </row>
    <row r="14" spans="1:11" ht="12.75">
      <c r="A14" s="20" t="s">
        <v>85</v>
      </c>
      <c r="B14" s="21">
        <v>794</v>
      </c>
      <c r="C14" s="22">
        <v>172.6</v>
      </c>
      <c r="D14" s="21">
        <v>703</v>
      </c>
      <c r="E14" s="22">
        <v>184.4</v>
      </c>
      <c r="F14" s="21">
        <v>74</v>
      </c>
      <c r="G14" s="22">
        <v>106.5</v>
      </c>
      <c r="H14" s="21">
        <v>12</v>
      </c>
      <c r="I14" s="22">
        <v>151.5</v>
      </c>
      <c r="J14" s="21">
        <v>5</v>
      </c>
      <c r="K14" s="34" t="s">
        <v>122</v>
      </c>
    </row>
    <row r="15" spans="1:11" ht="12.75">
      <c r="A15" s="20" t="s">
        <v>86</v>
      </c>
      <c r="B15" s="21">
        <v>538</v>
      </c>
      <c r="C15" s="22">
        <v>168</v>
      </c>
      <c r="D15" s="21">
        <v>477</v>
      </c>
      <c r="E15" s="22">
        <v>176.4</v>
      </c>
      <c r="F15" s="21">
        <v>47</v>
      </c>
      <c r="G15" s="22">
        <v>110.5</v>
      </c>
      <c r="H15" s="21">
        <v>11</v>
      </c>
      <c r="I15" s="22">
        <v>186.4</v>
      </c>
      <c r="J15" s="21">
        <v>3</v>
      </c>
      <c r="K15" s="34" t="s">
        <v>122</v>
      </c>
    </row>
    <row r="16" spans="1:11" ht="12.75">
      <c r="A16" s="20" t="s">
        <v>87</v>
      </c>
      <c r="B16" s="21">
        <v>208</v>
      </c>
      <c r="C16" s="22">
        <v>195.7</v>
      </c>
      <c r="D16" s="21">
        <v>186</v>
      </c>
      <c r="E16" s="22">
        <v>212.4</v>
      </c>
      <c r="F16" s="21">
        <v>17</v>
      </c>
      <c r="G16" s="22">
        <v>107</v>
      </c>
      <c r="H16" s="21">
        <v>3</v>
      </c>
      <c r="I16" s="34" t="s">
        <v>122</v>
      </c>
      <c r="J16" s="21">
        <v>2</v>
      </c>
      <c r="K16" s="34" t="s">
        <v>122</v>
      </c>
    </row>
    <row r="17" spans="1:11" ht="12.75">
      <c r="A17" s="20" t="s">
        <v>88</v>
      </c>
      <c r="B17" s="21">
        <v>33</v>
      </c>
      <c r="C17" s="22">
        <v>220</v>
      </c>
      <c r="D17" s="21">
        <v>29</v>
      </c>
      <c r="E17" s="22">
        <v>249.8</v>
      </c>
      <c r="F17" s="21">
        <v>3</v>
      </c>
      <c r="G17" s="34" t="s">
        <v>122</v>
      </c>
      <c r="H17" s="21">
        <v>1</v>
      </c>
      <c r="I17" s="34" t="s">
        <v>122</v>
      </c>
      <c r="J17" s="31" t="s">
        <v>123</v>
      </c>
      <c r="K17" s="31" t="s">
        <v>123</v>
      </c>
    </row>
    <row r="18" spans="1:11" ht="12.75">
      <c r="A18" s="20" t="s">
        <v>26</v>
      </c>
      <c r="B18" s="61" t="s">
        <v>123</v>
      </c>
      <c r="C18" s="61" t="s">
        <v>123</v>
      </c>
      <c r="D18" s="61" t="s">
        <v>123</v>
      </c>
      <c r="E18" s="61" t="s">
        <v>123</v>
      </c>
      <c r="F18" s="31" t="s">
        <v>123</v>
      </c>
      <c r="G18" s="31" t="s">
        <v>123</v>
      </c>
      <c r="H18" s="31" t="s">
        <v>123</v>
      </c>
      <c r="I18" s="31" t="s">
        <v>123</v>
      </c>
      <c r="J18" s="31" t="s">
        <v>123</v>
      </c>
      <c r="K18" s="31" t="s">
        <v>123</v>
      </c>
    </row>
    <row r="19" spans="1:11" ht="12.75">
      <c r="A19" s="20"/>
      <c r="B19" s="13"/>
      <c r="C19" s="22"/>
      <c r="D19" s="21"/>
      <c r="E19" s="22"/>
      <c r="F19" s="13"/>
      <c r="G19" s="22"/>
      <c r="H19" s="13"/>
      <c r="I19" s="22"/>
      <c r="J19" s="13"/>
      <c r="K19" s="22"/>
    </row>
    <row r="20" spans="1:11" ht="19.5" customHeight="1">
      <c r="A20" s="27" t="s">
        <v>13</v>
      </c>
      <c r="B20" s="28">
        <v>2495</v>
      </c>
      <c r="C20" s="29">
        <v>166.9</v>
      </c>
      <c r="D20" s="28">
        <v>2092</v>
      </c>
      <c r="E20" s="29">
        <v>181.9</v>
      </c>
      <c r="F20" s="28">
        <v>350</v>
      </c>
      <c r="G20" s="29">
        <v>111</v>
      </c>
      <c r="H20" s="28">
        <v>42</v>
      </c>
      <c r="I20" s="29">
        <v>166.5</v>
      </c>
      <c r="J20" s="28">
        <v>11</v>
      </c>
      <c r="K20" s="29">
        <v>255.8</v>
      </c>
    </row>
    <row r="21" spans="1:11" ht="25.5">
      <c r="A21" s="24" t="s">
        <v>120</v>
      </c>
      <c r="B21" s="78">
        <v>27</v>
      </c>
      <c r="C21" s="97"/>
      <c r="D21" s="78">
        <v>27</v>
      </c>
      <c r="E21" s="97"/>
      <c r="F21" s="78">
        <v>22</v>
      </c>
      <c r="G21" s="97"/>
      <c r="H21" s="78">
        <v>26</v>
      </c>
      <c r="I21" s="97"/>
      <c r="J21" s="78">
        <v>29</v>
      </c>
      <c r="K21" s="97"/>
    </row>
    <row r="23" ht="12.75">
      <c r="A23" s="2" t="s">
        <v>192</v>
      </c>
    </row>
    <row r="25" ht="12.75">
      <c r="A25" s="41" t="s">
        <v>79</v>
      </c>
    </row>
  </sheetData>
  <mergeCells count="16">
    <mergeCell ref="B7:K7"/>
    <mergeCell ref="B8:C8"/>
    <mergeCell ref="D8:E8"/>
    <mergeCell ref="F8:G8"/>
    <mergeCell ref="H8:I8"/>
    <mergeCell ref="J8:K8"/>
    <mergeCell ref="A2:K2"/>
    <mergeCell ref="B21:C21"/>
    <mergeCell ref="A5:K5"/>
    <mergeCell ref="A4:K4"/>
    <mergeCell ref="A3:K3"/>
    <mergeCell ref="J21:K21"/>
    <mergeCell ref="H21:I21"/>
    <mergeCell ref="F21:G21"/>
    <mergeCell ref="D21:E21"/>
    <mergeCell ref="A7:A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2:K25"/>
  <sheetViews>
    <sheetView workbookViewId="0" topLeftCell="A1">
      <selection activeCell="A1" sqref="A1"/>
    </sheetView>
  </sheetViews>
  <sheetFormatPr defaultColWidth="7.69921875" defaultRowHeight="19.5"/>
  <cols>
    <col min="1" max="1" width="24.5" style="1" customWidth="1"/>
    <col min="2" max="2" width="6.8984375" style="1" customWidth="1"/>
    <col min="3" max="3" width="6.09765625" style="1" customWidth="1"/>
    <col min="4" max="4" width="6.8984375" style="1" customWidth="1"/>
    <col min="5" max="11" width="6.09765625" style="1" customWidth="1"/>
    <col min="12" max="16384" width="7.69921875" style="1" customWidth="1"/>
  </cols>
  <sheetData>
    <row r="2" spans="1:11" ht="12.75">
      <c r="A2" s="90" t="s">
        <v>195</v>
      </c>
      <c r="B2" s="90"/>
      <c r="C2" s="90"/>
      <c r="D2" s="90"/>
      <c r="E2" s="90"/>
      <c r="F2" s="90"/>
      <c r="G2" s="90"/>
      <c r="H2" s="90"/>
      <c r="I2" s="90"/>
      <c r="J2" s="90"/>
      <c r="K2" s="90"/>
    </row>
    <row r="3" spans="1:11" ht="12.75">
      <c r="A3" s="91" t="s">
        <v>194</v>
      </c>
      <c r="B3" s="91"/>
      <c r="C3" s="91"/>
      <c r="D3" s="91"/>
      <c r="E3" s="91"/>
      <c r="F3" s="91"/>
      <c r="G3" s="91"/>
      <c r="H3" s="91"/>
      <c r="I3" s="91"/>
      <c r="J3" s="91"/>
      <c r="K3" s="91"/>
    </row>
    <row r="4" spans="1:11" ht="12.75">
      <c r="A4" s="91" t="s">
        <v>248</v>
      </c>
      <c r="B4" s="91"/>
      <c r="C4" s="91"/>
      <c r="D4" s="91"/>
      <c r="E4" s="91"/>
      <c r="F4" s="91"/>
      <c r="G4" s="91"/>
      <c r="H4" s="91"/>
      <c r="I4" s="91"/>
      <c r="J4" s="91"/>
      <c r="K4" s="91"/>
    </row>
    <row r="6" spans="1:11" ht="12.75">
      <c r="A6" s="94" t="s">
        <v>196</v>
      </c>
      <c r="B6" s="93" t="s">
        <v>2</v>
      </c>
      <c r="C6" s="93"/>
      <c r="D6" s="93" t="s">
        <v>3</v>
      </c>
      <c r="E6" s="93"/>
      <c r="F6" s="93" t="s">
        <v>4</v>
      </c>
      <c r="G6" s="93"/>
      <c r="H6" s="93" t="s">
        <v>14</v>
      </c>
      <c r="I6" s="93"/>
      <c r="J6" s="93" t="s">
        <v>29</v>
      </c>
      <c r="K6" s="93"/>
    </row>
    <row r="7" spans="1:11" ht="12.75">
      <c r="A7" s="87"/>
      <c r="B7" s="26" t="s">
        <v>7</v>
      </c>
      <c r="C7" s="26" t="s">
        <v>8</v>
      </c>
      <c r="D7" s="26" t="s">
        <v>7</v>
      </c>
      <c r="E7" s="26" t="s">
        <v>8</v>
      </c>
      <c r="F7" s="26" t="s">
        <v>7</v>
      </c>
      <c r="G7" s="26" t="s">
        <v>8</v>
      </c>
      <c r="H7" s="26" t="s">
        <v>7</v>
      </c>
      <c r="I7" s="26" t="s">
        <v>8</v>
      </c>
      <c r="J7" s="26" t="s">
        <v>7</v>
      </c>
      <c r="K7" s="26" t="s">
        <v>8</v>
      </c>
    </row>
    <row r="8" spans="1:11" ht="12.75">
      <c r="A8" s="13"/>
      <c r="B8" s="13"/>
      <c r="C8" s="13"/>
      <c r="D8" s="13"/>
      <c r="E8" s="13"/>
      <c r="F8" s="13"/>
      <c r="G8" s="13"/>
      <c r="H8" s="13"/>
      <c r="I8" s="13"/>
      <c r="J8" s="13"/>
      <c r="K8" s="13"/>
    </row>
    <row r="9" spans="1:11" ht="12.75">
      <c r="A9" s="32" t="s">
        <v>30</v>
      </c>
      <c r="B9" s="21">
        <v>8084</v>
      </c>
      <c r="C9" s="22">
        <v>5.408153708238002</v>
      </c>
      <c r="D9" s="21">
        <v>5582</v>
      </c>
      <c r="E9" s="22">
        <v>4.854630684535975</v>
      </c>
      <c r="F9" s="21">
        <v>2364</v>
      </c>
      <c r="G9" s="22">
        <v>7.494531274767777</v>
      </c>
      <c r="H9" s="21">
        <v>126</v>
      </c>
      <c r="I9" s="22">
        <v>4.9960348929421095</v>
      </c>
      <c r="J9" s="21">
        <v>12</v>
      </c>
      <c r="K9" s="22">
        <v>2.7906976744186047</v>
      </c>
    </row>
    <row r="10" spans="1:11" ht="12.75">
      <c r="A10" s="32" t="s">
        <v>32</v>
      </c>
      <c r="B10" s="21">
        <v>6096</v>
      </c>
      <c r="C10" s="22">
        <v>4.078192108537712</v>
      </c>
      <c r="D10" s="21">
        <v>5062</v>
      </c>
      <c r="E10" s="22">
        <v>4.402389918509693</v>
      </c>
      <c r="F10" s="21">
        <v>898</v>
      </c>
      <c r="G10" s="22">
        <v>2.8469073962527345</v>
      </c>
      <c r="H10" s="21">
        <v>102</v>
      </c>
      <c r="I10" s="22">
        <v>4.044409199048374</v>
      </c>
      <c r="J10" s="21">
        <v>34</v>
      </c>
      <c r="K10" s="22">
        <v>7.906976744186046</v>
      </c>
    </row>
    <row r="11" spans="1:11" ht="12.75">
      <c r="A11" s="32" t="s">
        <v>31</v>
      </c>
      <c r="B11" s="21">
        <v>5991</v>
      </c>
      <c r="C11" s="22">
        <v>4.007947657849316</v>
      </c>
      <c r="D11" s="21">
        <v>4329</v>
      </c>
      <c r="E11" s="22">
        <v>3.7649043771687993</v>
      </c>
      <c r="F11" s="21">
        <v>1549</v>
      </c>
      <c r="G11" s="22">
        <v>4.91075674476112</v>
      </c>
      <c r="H11" s="21">
        <v>92</v>
      </c>
      <c r="I11" s="22">
        <v>3.6478984932593184</v>
      </c>
      <c r="J11" s="21">
        <v>21</v>
      </c>
      <c r="K11" s="22">
        <v>4.883720930232558</v>
      </c>
    </row>
    <row r="12" spans="1:11" ht="25.5">
      <c r="A12" s="63" t="s">
        <v>253</v>
      </c>
      <c r="B12" s="64">
        <v>5229</v>
      </c>
      <c r="C12" s="65">
        <v>3.4981736442821014</v>
      </c>
      <c r="D12" s="64">
        <v>4045</v>
      </c>
      <c r="E12" s="65">
        <v>3.517911343415983</v>
      </c>
      <c r="F12" s="64">
        <v>1076</v>
      </c>
      <c r="G12" s="65">
        <v>3.411216434708176</v>
      </c>
      <c r="H12" s="64">
        <v>98</v>
      </c>
      <c r="I12" s="65">
        <v>3.8858049167327517</v>
      </c>
      <c r="J12" s="64">
        <v>10</v>
      </c>
      <c r="K12" s="65">
        <v>2.3255813953488373</v>
      </c>
    </row>
    <row r="13" spans="1:11" ht="12.75">
      <c r="A13" s="32" t="s">
        <v>34</v>
      </c>
      <c r="B13" s="21">
        <v>4527</v>
      </c>
      <c r="C13" s="22">
        <v>3.0285393168225423</v>
      </c>
      <c r="D13" s="21">
        <v>3853</v>
      </c>
      <c r="E13" s="22">
        <v>3.3509301374985867</v>
      </c>
      <c r="F13" s="21">
        <v>550</v>
      </c>
      <c r="G13" s="22">
        <v>1.7436515233173762</v>
      </c>
      <c r="H13" s="21">
        <v>89</v>
      </c>
      <c r="I13" s="22">
        <v>3.528945281522601</v>
      </c>
      <c r="J13" s="21">
        <v>35</v>
      </c>
      <c r="K13" s="22">
        <v>8.13953488372093</v>
      </c>
    </row>
    <row r="14" spans="1:11" ht="12.75">
      <c r="A14" s="32" t="s">
        <v>33</v>
      </c>
      <c r="B14" s="21">
        <v>4482</v>
      </c>
      <c r="C14" s="22">
        <v>2.998434552241801</v>
      </c>
      <c r="D14" s="21">
        <v>3892</v>
      </c>
      <c r="E14" s="22">
        <v>3.3848481949505578</v>
      </c>
      <c r="F14" s="21">
        <v>501</v>
      </c>
      <c r="G14" s="22">
        <v>1.5883080239672827</v>
      </c>
      <c r="H14" s="21">
        <v>77</v>
      </c>
      <c r="I14" s="22">
        <v>3.0531324345757334</v>
      </c>
      <c r="J14" s="21">
        <v>12</v>
      </c>
      <c r="K14" s="22">
        <v>2.7906976744186047</v>
      </c>
    </row>
    <row r="15" spans="1:11" ht="12.75">
      <c r="A15" s="32" t="s">
        <v>35</v>
      </c>
      <c r="B15" s="21">
        <v>2908</v>
      </c>
      <c r="C15" s="22">
        <v>1.945436786684328</v>
      </c>
      <c r="D15" s="21">
        <v>2415</v>
      </c>
      <c r="E15" s="22">
        <v>2.100310480679753</v>
      </c>
      <c r="F15" s="21">
        <v>431</v>
      </c>
      <c r="G15" s="22">
        <v>1.3663887391814349</v>
      </c>
      <c r="H15" s="21">
        <v>52</v>
      </c>
      <c r="I15" s="22">
        <v>2.0618556701030926</v>
      </c>
      <c r="J15" s="21">
        <v>10</v>
      </c>
      <c r="K15" s="22">
        <v>2.3255813953488373</v>
      </c>
    </row>
    <row r="16" spans="1:11" ht="12.75">
      <c r="A16" s="13"/>
      <c r="B16" s="13"/>
      <c r="C16" s="22"/>
      <c r="D16" s="21"/>
      <c r="E16" s="22"/>
      <c r="F16" s="13"/>
      <c r="G16" s="22"/>
      <c r="H16" s="13"/>
      <c r="I16" s="22"/>
      <c r="J16" s="13"/>
      <c r="K16" s="22"/>
    </row>
    <row r="17" spans="1:11" ht="12.75">
      <c r="A17" s="32" t="s">
        <v>36</v>
      </c>
      <c r="B17" s="21">
        <v>41882</v>
      </c>
      <c r="C17" s="22">
        <v>28.01883889267986</v>
      </c>
      <c r="D17" s="21">
        <v>32731</v>
      </c>
      <c r="E17" s="22">
        <v>28.465947140012005</v>
      </c>
      <c r="F17" s="21">
        <v>8285</v>
      </c>
      <c r="G17" s="22">
        <v>26.26573249215357</v>
      </c>
      <c r="H17" s="21">
        <v>732</v>
      </c>
      <c r="I17" s="22">
        <v>29.024583663758925</v>
      </c>
      <c r="J17" s="21">
        <v>134</v>
      </c>
      <c r="K17" s="22">
        <v>31.16279069767442</v>
      </c>
    </row>
    <row r="18" spans="1:11" ht="12.75">
      <c r="A18" s="13"/>
      <c r="B18" s="13"/>
      <c r="C18" s="22"/>
      <c r="D18" s="21"/>
      <c r="E18" s="22"/>
      <c r="F18" s="13"/>
      <c r="G18" s="22"/>
      <c r="H18" s="13"/>
      <c r="I18" s="22"/>
      <c r="J18" s="13"/>
      <c r="K18" s="22"/>
    </row>
    <row r="19" spans="1:11" ht="19.5" customHeight="1">
      <c r="A19" s="36" t="s">
        <v>37</v>
      </c>
      <c r="B19" s="28">
        <v>149478</v>
      </c>
      <c r="C19" s="29">
        <v>100</v>
      </c>
      <c r="D19" s="28">
        <v>114983</v>
      </c>
      <c r="E19" s="29">
        <v>100</v>
      </c>
      <c r="F19" s="28">
        <v>31543</v>
      </c>
      <c r="G19" s="29">
        <v>100</v>
      </c>
      <c r="H19" s="28">
        <v>2522</v>
      </c>
      <c r="I19" s="29">
        <v>100</v>
      </c>
      <c r="J19" s="28">
        <v>430</v>
      </c>
      <c r="K19" s="29">
        <v>100</v>
      </c>
    </row>
    <row r="20" spans="1:11" ht="12.75">
      <c r="A20" s="2"/>
      <c r="B20" s="5"/>
      <c r="C20" s="6"/>
      <c r="D20" s="5"/>
      <c r="E20" s="6"/>
      <c r="F20" s="5"/>
      <c r="G20" s="6"/>
      <c r="H20" s="5"/>
      <c r="I20" s="6"/>
      <c r="J20" s="5"/>
      <c r="K20" s="6"/>
    </row>
    <row r="21" ht="12.75">
      <c r="A21" s="1" t="s">
        <v>79</v>
      </c>
    </row>
    <row r="22" ht="12.75">
      <c r="A22" s="2"/>
    </row>
    <row r="23" ht="12.75">
      <c r="A23" s="2"/>
    </row>
    <row r="24" ht="12.75">
      <c r="A24" s="2"/>
    </row>
    <row r="25" ht="12.75">
      <c r="A25" s="2"/>
    </row>
  </sheetData>
  <mergeCells count="9">
    <mergeCell ref="A2:K2"/>
    <mergeCell ref="J6:K6"/>
    <mergeCell ref="A6:A7"/>
    <mergeCell ref="A4:K4"/>
    <mergeCell ref="A3:K3"/>
    <mergeCell ref="B6:C6"/>
    <mergeCell ref="D6:E6"/>
    <mergeCell ref="F6:G6"/>
    <mergeCell ref="H6:I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K15"/>
  <sheetViews>
    <sheetView workbookViewId="0" topLeftCell="A1">
      <selection activeCell="A1" sqref="A1"/>
    </sheetView>
  </sheetViews>
  <sheetFormatPr defaultColWidth="7.69921875" defaultRowHeight="19.5"/>
  <cols>
    <col min="1" max="1" width="18.296875" style="1" customWidth="1"/>
    <col min="2" max="2" width="6.8984375" style="1" customWidth="1"/>
    <col min="3" max="3" width="6.09765625" style="1" customWidth="1"/>
    <col min="4" max="4" width="6.8984375" style="1" customWidth="1"/>
    <col min="5" max="11" width="6.09765625" style="1" customWidth="1"/>
    <col min="12" max="16384" width="7.69921875" style="1" customWidth="1"/>
  </cols>
  <sheetData>
    <row r="2" spans="1:11" ht="12.75">
      <c r="A2" s="90" t="s">
        <v>197</v>
      </c>
      <c r="B2" s="90"/>
      <c r="C2" s="90"/>
      <c r="D2" s="90"/>
      <c r="E2" s="90"/>
      <c r="F2" s="90"/>
      <c r="G2" s="90"/>
      <c r="H2" s="90"/>
      <c r="I2" s="90"/>
      <c r="J2" s="90"/>
      <c r="K2" s="90"/>
    </row>
    <row r="3" spans="1:11" ht="12.75">
      <c r="A3" s="91" t="s">
        <v>199</v>
      </c>
      <c r="B3" s="91"/>
      <c r="C3" s="91"/>
      <c r="D3" s="91"/>
      <c r="E3" s="91"/>
      <c r="F3" s="91"/>
      <c r="G3" s="91"/>
      <c r="H3" s="91"/>
      <c r="I3" s="91"/>
      <c r="J3" s="91"/>
      <c r="K3" s="91"/>
    </row>
    <row r="4" spans="1:11" ht="12.75">
      <c r="A4" s="91" t="s">
        <v>248</v>
      </c>
      <c r="B4" s="91"/>
      <c r="C4" s="91"/>
      <c r="D4" s="91"/>
      <c r="E4" s="91"/>
      <c r="F4" s="91"/>
      <c r="G4" s="91"/>
      <c r="H4" s="91"/>
      <c r="I4" s="91"/>
      <c r="J4" s="91"/>
      <c r="K4" s="91"/>
    </row>
    <row r="6" spans="1:11" ht="12.75">
      <c r="A6" s="94" t="s">
        <v>47</v>
      </c>
      <c r="B6" s="93" t="s">
        <v>2</v>
      </c>
      <c r="C6" s="93"/>
      <c r="D6" s="93" t="s">
        <v>3</v>
      </c>
      <c r="E6" s="93"/>
      <c r="F6" s="93" t="s">
        <v>4</v>
      </c>
      <c r="G6" s="93"/>
      <c r="H6" s="93" t="s">
        <v>39</v>
      </c>
      <c r="I6" s="93"/>
      <c r="J6" s="93" t="s">
        <v>29</v>
      </c>
      <c r="K6" s="93"/>
    </row>
    <row r="7" spans="1:11" ht="12.75">
      <c r="A7" s="87"/>
      <c r="B7" s="27" t="s">
        <v>7</v>
      </c>
      <c r="C7" s="27" t="s">
        <v>8</v>
      </c>
      <c r="D7" s="27" t="s">
        <v>7</v>
      </c>
      <c r="E7" s="27" t="s">
        <v>8</v>
      </c>
      <c r="F7" s="27" t="s">
        <v>7</v>
      </c>
      <c r="G7" s="27" t="s">
        <v>8</v>
      </c>
      <c r="H7" s="27" t="s">
        <v>7</v>
      </c>
      <c r="I7" s="27" t="s">
        <v>8</v>
      </c>
      <c r="J7" s="27" t="s">
        <v>7</v>
      </c>
      <c r="K7" s="27" t="s">
        <v>8</v>
      </c>
    </row>
    <row r="8" spans="1:11" ht="12.75">
      <c r="A8" s="13"/>
      <c r="B8" s="13"/>
      <c r="C8" s="13"/>
      <c r="D8" s="13"/>
      <c r="E8" s="13"/>
      <c r="F8" s="13"/>
      <c r="G8" s="13"/>
      <c r="H8" s="13"/>
      <c r="I8" s="13"/>
      <c r="J8" s="13"/>
      <c r="K8" s="13"/>
    </row>
    <row r="9" spans="1:11" ht="12.75">
      <c r="A9" s="32" t="s">
        <v>48</v>
      </c>
      <c r="B9" s="21">
        <v>32155</v>
      </c>
      <c r="C9" s="22">
        <v>21.51152677986058</v>
      </c>
      <c r="D9" s="21">
        <v>25330</v>
      </c>
      <c r="E9" s="22">
        <v>22.029343468164857</v>
      </c>
      <c r="F9" s="21">
        <v>6374</v>
      </c>
      <c r="G9" s="22">
        <v>20.207336017499923</v>
      </c>
      <c r="H9" s="21">
        <v>386</v>
      </c>
      <c r="I9" s="22">
        <v>15.305313243457574</v>
      </c>
      <c r="J9" s="21">
        <v>65</v>
      </c>
      <c r="K9" s="22">
        <v>15.11627906976744</v>
      </c>
    </row>
    <row r="10" spans="1:11" ht="25.5">
      <c r="A10" s="63" t="s">
        <v>254</v>
      </c>
      <c r="B10" s="64">
        <v>13211</v>
      </c>
      <c r="C10" s="65">
        <v>8.838089886137091</v>
      </c>
      <c r="D10" s="64">
        <v>8363</v>
      </c>
      <c r="E10" s="65">
        <v>7.273249088995764</v>
      </c>
      <c r="F10" s="64">
        <v>4605</v>
      </c>
      <c r="G10" s="65">
        <v>14.59911866341185</v>
      </c>
      <c r="H10" s="64">
        <v>216</v>
      </c>
      <c r="I10" s="65">
        <v>8.564631245043616</v>
      </c>
      <c r="J10" s="64">
        <v>27</v>
      </c>
      <c r="K10" s="65">
        <v>6.279069767441861</v>
      </c>
    </row>
    <row r="11" spans="1:11" ht="25.5">
      <c r="A11" s="63" t="s">
        <v>200</v>
      </c>
      <c r="B11" s="64">
        <v>4144</v>
      </c>
      <c r="C11" s="65">
        <v>2.772314320502014</v>
      </c>
      <c r="D11" s="64">
        <v>2987</v>
      </c>
      <c r="E11" s="65">
        <v>2.597775323308663</v>
      </c>
      <c r="F11" s="64">
        <v>1096</v>
      </c>
      <c r="G11" s="65">
        <v>3.47462194464699</v>
      </c>
      <c r="H11" s="64">
        <v>53</v>
      </c>
      <c r="I11" s="65">
        <v>2.1015067406819985</v>
      </c>
      <c r="J11" s="64">
        <v>8</v>
      </c>
      <c r="K11" s="65">
        <v>1.8604651162790697</v>
      </c>
    </row>
    <row r="12" spans="1:11" ht="12.75">
      <c r="A12" s="13"/>
      <c r="B12" s="13"/>
      <c r="C12" s="13"/>
      <c r="D12" s="21"/>
      <c r="E12" s="13"/>
      <c r="F12" s="13"/>
      <c r="G12" s="13"/>
      <c r="H12" s="13"/>
      <c r="I12" s="13"/>
      <c r="J12" s="13"/>
      <c r="K12" s="22"/>
    </row>
    <row r="13" spans="1:11" ht="19.5" customHeight="1">
      <c r="A13" s="36" t="s">
        <v>37</v>
      </c>
      <c r="B13" s="28">
        <v>149478</v>
      </c>
      <c r="C13" s="29">
        <v>100</v>
      </c>
      <c r="D13" s="28">
        <v>114983</v>
      </c>
      <c r="E13" s="29">
        <v>100</v>
      </c>
      <c r="F13" s="28">
        <v>31543</v>
      </c>
      <c r="G13" s="29">
        <v>100</v>
      </c>
      <c r="H13" s="28">
        <v>2522</v>
      </c>
      <c r="I13" s="29">
        <v>100</v>
      </c>
      <c r="J13" s="28">
        <v>430</v>
      </c>
      <c r="K13" s="29">
        <v>100</v>
      </c>
    </row>
    <row r="15" ht="12.75">
      <c r="A15" s="1" t="s">
        <v>79</v>
      </c>
    </row>
  </sheetData>
  <mergeCells count="9">
    <mergeCell ref="A2:K2"/>
    <mergeCell ref="J6:K6"/>
    <mergeCell ref="A6:A7"/>
    <mergeCell ref="A4:K4"/>
    <mergeCell ref="A3:K3"/>
    <mergeCell ref="B6:C6"/>
    <mergeCell ref="D6:E6"/>
    <mergeCell ref="F6:G6"/>
    <mergeCell ref="H6:I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B27"/>
  <sheetViews>
    <sheetView workbookViewId="0" topLeftCell="A1">
      <selection activeCell="A1" sqref="A1"/>
    </sheetView>
  </sheetViews>
  <sheetFormatPr defaultColWidth="8.796875" defaultRowHeight="19.5"/>
  <cols>
    <col min="1" max="1" width="27.5" style="1" customWidth="1"/>
    <col min="2" max="16384" width="8.796875" style="1" customWidth="1"/>
  </cols>
  <sheetData>
    <row r="2" spans="1:2" ht="12.75">
      <c r="A2" s="84" t="s">
        <v>245</v>
      </c>
      <c r="B2" s="84"/>
    </row>
    <row r="4" spans="1:2" ht="19.5" customHeight="1">
      <c r="A4" s="54" t="s">
        <v>221</v>
      </c>
      <c r="B4" s="55">
        <v>150253</v>
      </c>
    </row>
    <row r="5" spans="1:2" ht="19.5" customHeight="1">
      <c r="A5" s="54" t="s">
        <v>222</v>
      </c>
      <c r="B5" s="55">
        <v>149478</v>
      </c>
    </row>
    <row r="6" spans="1:2" ht="19.5" customHeight="1">
      <c r="A6" s="54" t="s">
        <v>223</v>
      </c>
      <c r="B6" s="55">
        <v>410</v>
      </c>
    </row>
    <row r="7" spans="1:2" ht="19.5" customHeight="1">
      <c r="A7" s="54" t="s">
        <v>224</v>
      </c>
      <c r="B7" s="55">
        <v>775</v>
      </c>
    </row>
    <row r="8" spans="1:2" ht="19.5" customHeight="1">
      <c r="A8" s="54" t="s">
        <v>225</v>
      </c>
      <c r="B8" s="55">
        <v>2</v>
      </c>
    </row>
    <row r="9" spans="1:2" ht="19.5" customHeight="1">
      <c r="A9" s="54" t="s">
        <v>226</v>
      </c>
      <c r="B9" s="56">
        <v>16.1</v>
      </c>
    </row>
    <row r="10" spans="1:2" ht="19.5" customHeight="1">
      <c r="A10" s="54" t="s">
        <v>227</v>
      </c>
      <c r="B10" s="56">
        <v>67.5</v>
      </c>
    </row>
    <row r="11" spans="1:2" ht="19.5" customHeight="1">
      <c r="A11" s="54" t="s">
        <v>228</v>
      </c>
      <c r="B11" s="56">
        <v>5.2</v>
      </c>
    </row>
    <row r="12" spans="1:2" ht="19.5" customHeight="1">
      <c r="A12" s="54" t="s">
        <v>229</v>
      </c>
      <c r="B12" s="56">
        <v>39.3</v>
      </c>
    </row>
    <row r="13" spans="1:2" ht="19.5" customHeight="1">
      <c r="A13" s="54" t="s">
        <v>230</v>
      </c>
      <c r="B13" s="55">
        <v>3374</v>
      </c>
    </row>
    <row r="14" spans="1:2" ht="19.5" customHeight="1">
      <c r="A14" s="54" t="s">
        <v>231</v>
      </c>
      <c r="B14" s="55">
        <v>887</v>
      </c>
    </row>
    <row r="15" spans="1:2" ht="19.5" customHeight="1">
      <c r="A15" s="54" t="s">
        <v>232</v>
      </c>
      <c r="B15" s="55">
        <v>11706</v>
      </c>
    </row>
    <row r="16" spans="1:2" ht="19.5" customHeight="1">
      <c r="A16" s="54" t="s">
        <v>233</v>
      </c>
      <c r="B16" s="56">
        <v>78.3</v>
      </c>
    </row>
    <row r="17" spans="1:2" ht="19.5" customHeight="1">
      <c r="A17" s="54" t="s">
        <v>234</v>
      </c>
      <c r="B17" s="55">
        <v>26</v>
      </c>
    </row>
    <row r="18" spans="1:2" ht="19.5" customHeight="1">
      <c r="A18" s="54" t="s">
        <v>235</v>
      </c>
      <c r="B18" s="55">
        <v>26</v>
      </c>
    </row>
    <row r="19" spans="1:2" ht="19.5" customHeight="1">
      <c r="A19" s="54" t="s">
        <v>236</v>
      </c>
      <c r="B19" s="55">
        <v>2495</v>
      </c>
    </row>
    <row r="20" spans="1:2" ht="19.5" customHeight="1">
      <c r="A20" s="54" t="s">
        <v>237</v>
      </c>
      <c r="B20" s="56">
        <v>166.9</v>
      </c>
    </row>
    <row r="21" spans="1:2" ht="19.5" customHeight="1">
      <c r="A21" s="54" t="s">
        <v>238</v>
      </c>
      <c r="B21" s="55">
        <v>2264</v>
      </c>
    </row>
    <row r="22" spans="1:2" ht="19.5" customHeight="1">
      <c r="A22" s="54" t="s">
        <v>239</v>
      </c>
      <c r="B22" s="56">
        <v>15.1</v>
      </c>
    </row>
    <row r="23" spans="1:2" ht="19.5" customHeight="1">
      <c r="A23" s="54" t="s">
        <v>240</v>
      </c>
      <c r="B23" s="55">
        <v>947</v>
      </c>
    </row>
    <row r="24" spans="1:2" ht="19.5" customHeight="1">
      <c r="A24" s="54" t="s">
        <v>241</v>
      </c>
      <c r="B24" s="55">
        <v>1934</v>
      </c>
    </row>
    <row r="25" spans="1:2" ht="19.5" customHeight="1">
      <c r="A25" s="54" t="s">
        <v>242</v>
      </c>
      <c r="B25" s="55">
        <v>38</v>
      </c>
    </row>
    <row r="26" spans="1:2" ht="19.5" customHeight="1">
      <c r="A26" s="54" t="s">
        <v>243</v>
      </c>
      <c r="B26" s="55">
        <v>1</v>
      </c>
    </row>
    <row r="27" spans="1:2" ht="19.5" customHeight="1">
      <c r="A27" s="54" t="s">
        <v>244</v>
      </c>
      <c r="B27" s="56">
        <v>104.4</v>
      </c>
    </row>
  </sheetData>
  <mergeCells count="1">
    <mergeCell ref="A2:B2"/>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2:K22"/>
  <sheetViews>
    <sheetView workbookViewId="0" topLeftCell="A1">
      <selection activeCell="A1" sqref="A1"/>
    </sheetView>
  </sheetViews>
  <sheetFormatPr defaultColWidth="7.69921875" defaultRowHeight="19.5"/>
  <cols>
    <col min="1" max="1" width="22.09765625" style="1" customWidth="1"/>
    <col min="2" max="2" width="6.8984375" style="1" customWidth="1"/>
    <col min="3" max="3" width="6.09765625" style="1" customWidth="1"/>
    <col min="4" max="4" width="6.8984375" style="1" customWidth="1"/>
    <col min="5" max="11" width="6.09765625" style="1" customWidth="1"/>
    <col min="12" max="16384" width="7.69921875" style="1" customWidth="1"/>
  </cols>
  <sheetData>
    <row r="2" spans="1:11" ht="12.75">
      <c r="A2" s="90" t="s">
        <v>198</v>
      </c>
      <c r="B2" s="90"/>
      <c r="C2" s="90"/>
      <c r="D2" s="90"/>
      <c r="E2" s="90"/>
      <c r="F2" s="90"/>
      <c r="G2" s="90"/>
      <c r="H2" s="90"/>
      <c r="I2" s="90"/>
      <c r="J2" s="90"/>
      <c r="K2" s="90"/>
    </row>
    <row r="3" spans="1:11" ht="12.75">
      <c r="A3" s="91" t="s">
        <v>38</v>
      </c>
      <c r="B3" s="91"/>
      <c r="C3" s="91"/>
      <c r="D3" s="91"/>
      <c r="E3" s="91"/>
      <c r="F3" s="91"/>
      <c r="G3" s="91"/>
      <c r="H3" s="91"/>
      <c r="I3" s="91"/>
      <c r="J3" s="91"/>
      <c r="K3" s="91"/>
    </row>
    <row r="4" spans="1:11" ht="12.75">
      <c r="A4" s="91" t="s">
        <v>248</v>
      </c>
      <c r="B4" s="91"/>
      <c r="C4" s="91"/>
      <c r="D4" s="91"/>
      <c r="E4" s="91"/>
      <c r="F4" s="91"/>
      <c r="G4" s="91"/>
      <c r="H4" s="91"/>
      <c r="I4" s="91"/>
      <c r="J4" s="91"/>
      <c r="K4" s="91"/>
    </row>
    <row r="6" spans="1:11" ht="12.75">
      <c r="A6" s="94" t="s">
        <v>40</v>
      </c>
      <c r="B6" s="100" t="s">
        <v>2</v>
      </c>
      <c r="C6" s="101"/>
      <c r="D6" s="100" t="s">
        <v>3</v>
      </c>
      <c r="E6" s="101"/>
      <c r="F6" s="100" t="s">
        <v>4</v>
      </c>
      <c r="G6" s="101"/>
      <c r="H6" s="100" t="s">
        <v>39</v>
      </c>
      <c r="I6" s="101"/>
      <c r="J6" s="114" t="s">
        <v>29</v>
      </c>
      <c r="K6" s="101"/>
    </row>
    <row r="7" spans="1:11" ht="12.75">
      <c r="A7" s="87"/>
      <c r="B7" s="27" t="s">
        <v>7</v>
      </c>
      <c r="C7" s="27" t="s">
        <v>8</v>
      </c>
      <c r="D7" s="27" t="s">
        <v>7</v>
      </c>
      <c r="E7" s="27" t="s">
        <v>8</v>
      </c>
      <c r="F7" s="27" t="s">
        <v>7</v>
      </c>
      <c r="G7" s="27" t="s">
        <v>8</v>
      </c>
      <c r="H7" s="27" t="s">
        <v>7</v>
      </c>
      <c r="I7" s="27" t="s">
        <v>8</v>
      </c>
      <c r="J7" s="27" t="s">
        <v>7</v>
      </c>
      <c r="K7" s="49" t="s">
        <v>8</v>
      </c>
    </row>
    <row r="8" spans="1:11" ht="12.75">
      <c r="A8" s="19"/>
      <c r="B8" s="19"/>
      <c r="C8" s="19"/>
      <c r="D8" s="19"/>
      <c r="E8" s="19"/>
      <c r="F8" s="19"/>
      <c r="G8" s="19"/>
      <c r="H8" s="19"/>
      <c r="I8" s="19"/>
      <c r="J8" s="19"/>
      <c r="K8" s="19"/>
    </row>
    <row r="9" spans="1:11" ht="12.75">
      <c r="A9" s="42"/>
      <c r="B9" s="21"/>
      <c r="C9" s="21"/>
      <c r="D9" s="22"/>
      <c r="E9" s="13"/>
      <c r="F9" s="21"/>
      <c r="G9" s="21"/>
      <c r="H9" s="21"/>
      <c r="I9" s="13"/>
      <c r="J9" s="21"/>
      <c r="K9" s="13"/>
    </row>
    <row r="10" spans="1:11" ht="12.75">
      <c r="A10" s="32" t="s">
        <v>201</v>
      </c>
      <c r="B10" s="21">
        <v>4490</v>
      </c>
      <c r="C10" s="22">
        <v>3.0037865103894887</v>
      </c>
      <c r="D10" s="21">
        <v>3675</v>
      </c>
      <c r="E10" s="22">
        <v>3.196124644512667</v>
      </c>
      <c r="F10" s="21">
        <v>754</v>
      </c>
      <c r="G10" s="22">
        <v>2.390387724693276</v>
      </c>
      <c r="H10" s="21">
        <v>53</v>
      </c>
      <c r="I10" s="22">
        <v>2.1015067406819985</v>
      </c>
      <c r="J10" s="21">
        <v>8</v>
      </c>
      <c r="K10" s="22">
        <v>1.8604651162790697</v>
      </c>
    </row>
    <row r="11" spans="1:11" ht="12.75">
      <c r="A11" s="32" t="s">
        <v>41</v>
      </c>
      <c r="B11" s="21">
        <v>3849</v>
      </c>
      <c r="C11" s="22">
        <v>2.5749608638060453</v>
      </c>
      <c r="D11" s="21">
        <v>3244</v>
      </c>
      <c r="E11" s="22">
        <v>2.821286624979345</v>
      </c>
      <c r="F11" s="21">
        <v>487</v>
      </c>
      <c r="G11" s="22">
        <v>1.5439241670101131</v>
      </c>
      <c r="H11" s="21">
        <v>89</v>
      </c>
      <c r="I11" s="22">
        <v>3.528945281522601</v>
      </c>
      <c r="J11" s="21">
        <v>29</v>
      </c>
      <c r="K11" s="22">
        <v>6.744186046511628</v>
      </c>
    </row>
    <row r="12" spans="1:11" ht="12.75">
      <c r="A12" s="32" t="s">
        <v>42</v>
      </c>
      <c r="B12" s="21">
        <v>2359</v>
      </c>
      <c r="C12" s="22">
        <v>1.578158658799288</v>
      </c>
      <c r="D12" s="21">
        <v>1373</v>
      </c>
      <c r="E12" s="22">
        <v>1.1940895610655489</v>
      </c>
      <c r="F12" s="21">
        <v>933</v>
      </c>
      <c r="G12" s="22">
        <v>2.9578670386456585</v>
      </c>
      <c r="H12" s="21">
        <v>47</v>
      </c>
      <c r="I12" s="22">
        <v>1.8636003172085647</v>
      </c>
      <c r="J12" s="21">
        <v>6</v>
      </c>
      <c r="K12" s="22">
        <v>1.3953488372093024</v>
      </c>
    </row>
    <row r="13" spans="1:11" ht="25.5">
      <c r="A13" s="63" t="s">
        <v>202</v>
      </c>
      <c r="B13" s="64">
        <v>1833</v>
      </c>
      <c r="C13" s="65">
        <v>1.2262674105888491</v>
      </c>
      <c r="D13" s="64">
        <v>1501</v>
      </c>
      <c r="E13" s="65">
        <v>1.3054103650104798</v>
      </c>
      <c r="F13" s="64">
        <v>299</v>
      </c>
      <c r="G13" s="65">
        <v>0.9479123735852645</v>
      </c>
      <c r="H13" s="64">
        <v>27</v>
      </c>
      <c r="I13" s="65">
        <v>1.070578905630452</v>
      </c>
      <c r="J13" s="64">
        <v>6</v>
      </c>
      <c r="K13" s="65">
        <v>1.3953488372093024</v>
      </c>
    </row>
    <row r="14" spans="1:11" ht="12.75">
      <c r="A14" s="32" t="s">
        <v>45</v>
      </c>
      <c r="B14" s="21">
        <v>1767</v>
      </c>
      <c r="C14" s="22">
        <v>1.182113755870429</v>
      </c>
      <c r="D14" s="21">
        <v>547</v>
      </c>
      <c r="E14" s="22">
        <v>0.475722498108416</v>
      </c>
      <c r="F14" s="21">
        <v>1213</v>
      </c>
      <c r="G14" s="22">
        <v>3.84554417778905</v>
      </c>
      <c r="H14" s="23">
        <v>5</v>
      </c>
      <c r="I14" s="22">
        <v>0.19825535289452814</v>
      </c>
      <c r="J14" s="23">
        <v>2</v>
      </c>
      <c r="K14" s="22">
        <v>0.46511627906976744</v>
      </c>
    </row>
    <row r="15" spans="1:11" ht="12.75">
      <c r="A15" s="32" t="s">
        <v>43</v>
      </c>
      <c r="B15" s="21">
        <v>1484</v>
      </c>
      <c r="C15" s="22">
        <v>0.9927882363959913</v>
      </c>
      <c r="D15" s="21">
        <v>1389</v>
      </c>
      <c r="E15" s="22">
        <v>1.2080046615586653</v>
      </c>
      <c r="F15" s="21">
        <v>72</v>
      </c>
      <c r="G15" s="22">
        <v>0.22825983577972925</v>
      </c>
      <c r="H15" s="21">
        <v>22</v>
      </c>
      <c r="I15" s="22">
        <v>0.8723235527359239</v>
      </c>
      <c r="J15" s="21">
        <v>1</v>
      </c>
      <c r="K15" s="22">
        <v>0.23255813953488372</v>
      </c>
    </row>
    <row r="16" spans="1:11" ht="12.75">
      <c r="A16" s="32" t="s">
        <v>44</v>
      </c>
      <c r="B16" s="21">
        <v>1480</v>
      </c>
      <c r="C16" s="22">
        <v>0.9901122573221477</v>
      </c>
      <c r="D16" s="21">
        <v>1232</v>
      </c>
      <c r="E16" s="22">
        <v>1.0714627379699608</v>
      </c>
      <c r="F16" s="23">
        <v>220</v>
      </c>
      <c r="G16" s="22">
        <v>0.6974606093269505</v>
      </c>
      <c r="H16" s="23">
        <v>24</v>
      </c>
      <c r="I16" s="22">
        <v>0.9516256938937351</v>
      </c>
      <c r="J16" s="23">
        <v>4</v>
      </c>
      <c r="K16" s="22">
        <v>0.9302325581395349</v>
      </c>
    </row>
    <row r="17" spans="1:11" ht="12.75">
      <c r="A17" s="13"/>
      <c r="B17" s="21"/>
      <c r="C17" s="22"/>
      <c r="D17" s="21"/>
      <c r="E17" s="22"/>
      <c r="F17" s="21"/>
      <c r="G17" s="22"/>
      <c r="H17" s="13"/>
      <c r="I17" s="22"/>
      <c r="J17" s="13"/>
      <c r="K17" s="22"/>
    </row>
    <row r="18" spans="1:11" ht="12.75">
      <c r="A18" s="32" t="s">
        <v>46</v>
      </c>
      <c r="B18" s="21">
        <v>31279</v>
      </c>
      <c r="C18" s="22">
        <v>20.925487362688823</v>
      </c>
      <c r="D18" s="21">
        <v>23091</v>
      </c>
      <c r="E18" s="22">
        <v>20.082099092909385</v>
      </c>
      <c r="F18" s="21">
        <v>7611</v>
      </c>
      <c r="G18" s="22">
        <v>24.128966807215548</v>
      </c>
      <c r="H18" s="23">
        <v>476</v>
      </c>
      <c r="I18" s="22">
        <v>18.87390959555908</v>
      </c>
      <c r="J18" s="23">
        <v>101</v>
      </c>
      <c r="K18" s="22">
        <v>23.488372093023255</v>
      </c>
    </row>
    <row r="19" spans="1:11" ht="12.75">
      <c r="A19" s="13"/>
      <c r="B19" s="13"/>
      <c r="C19" s="13"/>
      <c r="D19" s="21"/>
      <c r="E19" s="13"/>
      <c r="F19" s="13"/>
      <c r="G19" s="22"/>
      <c r="H19" s="13"/>
      <c r="I19" s="13"/>
      <c r="J19" s="13"/>
      <c r="K19" s="13"/>
    </row>
    <row r="20" spans="1:11" ht="19.5" customHeight="1">
      <c r="A20" s="36" t="s">
        <v>37</v>
      </c>
      <c r="B20" s="28">
        <v>149478</v>
      </c>
      <c r="C20" s="29">
        <v>100</v>
      </c>
      <c r="D20" s="28">
        <v>114983</v>
      </c>
      <c r="E20" s="29">
        <v>100</v>
      </c>
      <c r="F20" s="28">
        <v>31543</v>
      </c>
      <c r="G20" s="29">
        <v>100</v>
      </c>
      <c r="H20" s="28">
        <v>2522</v>
      </c>
      <c r="I20" s="29">
        <v>100</v>
      </c>
      <c r="J20" s="28">
        <v>430</v>
      </c>
      <c r="K20" s="29">
        <v>100</v>
      </c>
    </row>
    <row r="22" ht="12.75">
      <c r="A22" s="1" t="s">
        <v>203</v>
      </c>
    </row>
  </sheetData>
  <mergeCells count="9">
    <mergeCell ref="A2:K2"/>
    <mergeCell ref="J6:K6"/>
    <mergeCell ref="A6:A7"/>
    <mergeCell ref="A4:K4"/>
    <mergeCell ref="A3:K3"/>
    <mergeCell ref="B6:C6"/>
    <mergeCell ref="D6:E6"/>
    <mergeCell ref="F6:G6"/>
    <mergeCell ref="H6:I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7.69921875" defaultRowHeight="19.5"/>
  <cols>
    <col min="1" max="1" width="16.5" style="1" customWidth="1"/>
    <col min="2" max="2" width="6.8984375" style="1" customWidth="1"/>
    <col min="3" max="3" width="6.09765625" style="1" customWidth="1"/>
    <col min="4" max="4" width="6.8984375" style="1" customWidth="1"/>
    <col min="5" max="11" width="6.09765625" style="1" customWidth="1"/>
    <col min="12" max="16384" width="7.69921875" style="1" customWidth="1"/>
  </cols>
  <sheetData>
    <row r="2" spans="1:11" ht="12.75">
      <c r="A2" s="90" t="s">
        <v>204</v>
      </c>
      <c r="B2" s="90"/>
      <c r="C2" s="90"/>
      <c r="D2" s="90"/>
      <c r="E2" s="90"/>
      <c r="F2" s="90"/>
      <c r="G2" s="90"/>
      <c r="H2" s="90"/>
      <c r="I2" s="90"/>
      <c r="J2" s="90"/>
      <c r="K2" s="90"/>
    </row>
    <row r="3" spans="1:11" ht="12.75">
      <c r="A3" s="91" t="s">
        <v>49</v>
      </c>
      <c r="B3" s="91"/>
      <c r="C3" s="91"/>
      <c r="D3" s="91"/>
      <c r="E3" s="91"/>
      <c r="F3" s="91"/>
      <c r="G3" s="91"/>
      <c r="H3" s="91"/>
      <c r="I3" s="91"/>
      <c r="J3" s="91"/>
      <c r="K3" s="91"/>
    </row>
    <row r="4" spans="1:11" ht="12.75">
      <c r="A4" s="91" t="s">
        <v>248</v>
      </c>
      <c r="B4" s="91"/>
      <c r="C4" s="91"/>
      <c r="D4" s="91"/>
      <c r="E4" s="91"/>
      <c r="F4" s="91"/>
      <c r="G4" s="91"/>
      <c r="H4" s="91"/>
      <c r="I4" s="91"/>
      <c r="J4" s="91"/>
      <c r="K4" s="91"/>
    </row>
    <row r="6" spans="1:11" ht="12.75">
      <c r="A6" s="98" t="s">
        <v>205</v>
      </c>
      <c r="B6" s="93" t="s">
        <v>2</v>
      </c>
      <c r="C6" s="93"/>
      <c r="D6" s="93" t="s">
        <v>3</v>
      </c>
      <c r="E6" s="93"/>
      <c r="F6" s="93" t="s">
        <v>4</v>
      </c>
      <c r="G6" s="93"/>
      <c r="H6" s="93" t="s">
        <v>39</v>
      </c>
      <c r="I6" s="93"/>
      <c r="J6" s="93" t="s">
        <v>29</v>
      </c>
      <c r="K6" s="93"/>
    </row>
    <row r="7" spans="1:11" ht="12.75">
      <c r="A7" s="115"/>
      <c r="B7" s="26" t="s">
        <v>7</v>
      </c>
      <c r="C7" s="26" t="s">
        <v>8</v>
      </c>
      <c r="D7" s="26" t="s">
        <v>7</v>
      </c>
      <c r="E7" s="26" t="s">
        <v>8</v>
      </c>
      <c r="F7" s="26" t="s">
        <v>7</v>
      </c>
      <c r="G7" s="26" t="s">
        <v>8</v>
      </c>
      <c r="H7" s="26" t="s">
        <v>7</v>
      </c>
      <c r="I7" s="26" t="s">
        <v>8</v>
      </c>
      <c r="J7" s="26" t="s">
        <v>7</v>
      </c>
      <c r="K7" s="26" t="s">
        <v>8</v>
      </c>
    </row>
    <row r="8" spans="1:11" ht="12.75">
      <c r="A8" s="32" t="s">
        <v>50</v>
      </c>
      <c r="B8" s="21"/>
      <c r="C8" s="21"/>
      <c r="D8" s="22"/>
      <c r="E8" s="13"/>
      <c r="F8" s="21"/>
      <c r="G8" s="21"/>
      <c r="H8" s="21"/>
      <c r="I8" s="13"/>
      <c r="J8" s="21"/>
      <c r="K8" s="13"/>
    </row>
    <row r="9" spans="1:11" ht="12.75">
      <c r="A9" s="2" t="s">
        <v>51</v>
      </c>
      <c r="B9" s="21">
        <v>3815</v>
      </c>
      <c r="C9" s="22">
        <v>2.552215041678374</v>
      </c>
      <c r="D9" s="21">
        <v>3331</v>
      </c>
      <c r="E9" s="22">
        <v>2.896949983910665</v>
      </c>
      <c r="F9" s="21">
        <v>405</v>
      </c>
      <c r="G9" s="22">
        <v>1.283961576260977</v>
      </c>
      <c r="H9" s="21">
        <v>67</v>
      </c>
      <c r="I9" s="22">
        <v>2.656621728786677</v>
      </c>
      <c r="J9" s="21">
        <v>12</v>
      </c>
      <c r="K9" s="22">
        <v>2.7906976744186047</v>
      </c>
    </row>
    <row r="10" spans="1:11" ht="12.75">
      <c r="A10" s="2" t="s">
        <v>52</v>
      </c>
      <c r="B10" s="21">
        <v>3884</v>
      </c>
      <c r="C10" s="22">
        <v>2.5983756807021767</v>
      </c>
      <c r="D10" s="21">
        <v>3299</v>
      </c>
      <c r="E10" s="22">
        <v>2.8691197829244324</v>
      </c>
      <c r="F10" s="21">
        <v>485</v>
      </c>
      <c r="G10" s="22">
        <v>1.5375836160162317</v>
      </c>
      <c r="H10" s="21">
        <v>88</v>
      </c>
      <c r="I10" s="22">
        <v>3.4892942109436955</v>
      </c>
      <c r="J10" s="21">
        <v>12</v>
      </c>
      <c r="K10" s="22">
        <v>2.7906976744186047</v>
      </c>
    </row>
    <row r="11" spans="1:11" s="51" customFormat="1" ht="12.75">
      <c r="A11" s="66"/>
      <c r="B11" s="39"/>
      <c r="C11" s="39"/>
      <c r="D11" s="39"/>
      <c r="E11" s="25"/>
      <c r="F11" s="39"/>
      <c r="G11" s="39"/>
      <c r="H11" s="39"/>
      <c r="I11" s="25"/>
      <c r="J11" s="39"/>
      <c r="K11" s="25"/>
    </row>
    <row r="12" spans="1:11" ht="12.75">
      <c r="A12" s="67" t="s">
        <v>53</v>
      </c>
      <c r="B12" s="21"/>
      <c r="C12" s="21"/>
      <c r="D12" s="21"/>
      <c r="E12" s="13"/>
      <c r="F12" s="21"/>
      <c r="G12" s="21"/>
      <c r="H12" s="21"/>
      <c r="I12" s="13"/>
      <c r="J12" s="21"/>
      <c r="K12" s="13"/>
    </row>
    <row r="13" spans="1:11" ht="12.75">
      <c r="A13" s="67" t="s">
        <v>54</v>
      </c>
      <c r="B13" s="21">
        <v>112688</v>
      </c>
      <c r="C13" s="22">
        <v>75.3876824683231</v>
      </c>
      <c r="D13" s="21">
        <v>85588</v>
      </c>
      <c r="E13" s="22">
        <v>74.43535131280277</v>
      </c>
      <c r="F13" s="21">
        <v>24847</v>
      </c>
      <c r="G13" s="22">
        <v>78.77183527248518</v>
      </c>
      <c r="H13" s="21">
        <v>1943</v>
      </c>
      <c r="I13" s="22">
        <v>77.04203013481364</v>
      </c>
      <c r="J13" s="21">
        <v>310</v>
      </c>
      <c r="K13" s="22">
        <v>72.09302325581395</v>
      </c>
    </row>
    <row r="14" spans="1:11" ht="12.75">
      <c r="A14" s="67" t="s">
        <v>55</v>
      </c>
      <c r="B14" s="21">
        <v>19478</v>
      </c>
      <c r="C14" s="22">
        <v>13.030680100081618</v>
      </c>
      <c r="D14" s="21">
        <v>15300</v>
      </c>
      <c r="E14" s="22">
        <v>13.306314846542532</v>
      </c>
      <c r="F14" s="21">
        <v>3793</v>
      </c>
      <c r="G14" s="22">
        <v>12.024854959896016</v>
      </c>
      <c r="H14" s="21">
        <v>321</v>
      </c>
      <c r="I14" s="22">
        <v>12.727993655828707</v>
      </c>
      <c r="J14" s="21">
        <v>64</v>
      </c>
      <c r="K14" s="22">
        <v>14.883720930232558</v>
      </c>
    </row>
    <row r="15" spans="1:11" ht="12.75">
      <c r="A15" s="67" t="s">
        <v>56</v>
      </c>
      <c r="B15" s="21">
        <v>12605</v>
      </c>
      <c r="C15" s="22">
        <v>8.432679056449778</v>
      </c>
      <c r="D15" s="21">
        <v>10187</v>
      </c>
      <c r="E15" s="22">
        <v>8.859570545211032</v>
      </c>
      <c r="F15" s="21">
        <v>2198</v>
      </c>
      <c r="G15" s="22">
        <v>6.968265542275624</v>
      </c>
      <c r="H15" s="23">
        <v>183</v>
      </c>
      <c r="I15" s="22">
        <v>7.256145915939731</v>
      </c>
      <c r="J15" s="23">
        <v>37</v>
      </c>
      <c r="K15" s="22">
        <v>8.604651162790699</v>
      </c>
    </row>
    <row r="16" spans="1:11" ht="25.5">
      <c r="A16" s="68" t="s">
        <v>206</v>
      </c>
      <c r="B16" s="64">
        <v>3572</v>
      </c>
      <c r="C16" s="65">
        <v>2.389649312942373</v>
      </c>
      <c r="D16" s="64">
        <v>2898</v>
      </c>
      <c r="E16" s="65">
        <v>2.5203725768157033</v>
      </c>
      <c r="F16" s="70">
        <v>608</v>
      </c>
      <c r="G16" s="65">
        <v>1.9275275021399358</v>
      </c>
      <c r="H16" s="70">
        <v>63</v>
      </c>
      <c r="I16" s="65">
        <v>2.4980174464710547</v>
      </c>
      <c r="J16" s="70">
        <v>3</v>
      </c>
      <c r="K16" s="65">
        <v>0.6976744186046512</v>
      </c>
    </row>
    <row r="17" spans="1:11" ht="12.75">
      <c r="A17" s="67" t="s">
        <v>22</v>
      </c>
      <c r="B17" s="21">
        <v>1135</v>
      </c>
      <c r="C17" s="22">
        <v>0.7593090622031335</v>
      </c>
      <c r="D17" s="21">
        <v>1010</v>
      </c>
      <c r="E17" s="22">
        <v>0.8783907186279711</v>
      </c>
      <c r="F17" s="23">
        <v>97</v>
      </c>
      <c r="G17" s="22">
        <v>0.30751672320324636</v>
      </c>
      <c r="H17" s="23">
        <v>12</v>
      </c>
      <c r="I17" s="22">
        <v>0.47581284694686754</v>
      </c>
      <c r="J17" s="23">
        <v>16</v>
      </c>
      <c r="K17" s="22">
        <v>3.7209302325581395</v>
      </c>
    </row>
    <row r="18" spans="1:11" ht="12.75">
      <c r="A18" s="50"/>
      <c r="B18" s="25"/>
      <c r="C18" s="25"/>
      <c r="D18" s="25"/>
      <c r="E18" s="25"/>
      <c r="F18" s="25"/>
      <c r="G18" s="25"/>
      <c r="H18" s="25"/>
      <c r="I18" s="25"/>
      <c r="J18" s="25"/>
      <c r="K18" s="25"/>
    </row>
    <row r="19" spans="1:11" ht="12.75">
      <c r="A19" s="36" t="s">
        <v>37</v>
      </c>
      <c r="B19" s="28">
        <v>149478</v>
      </c>
      <c r="C19" s="29">
        <v>100</v>
      </c>
      <c r="D19" s="28">
        <v>114983</v>
      </c>
      <c r="E19" s="29">
        <v>100</v>
      </c>
      <c r="F19" s="28">
        <v>31543</v>
      </c>
      <c r="G19" s="29">
        <v>100</v>
      </c>
      <c r="H19" s="28">
        <v>2522</v>
      </c>
      <c r="I19" s="29">
        <v>100</v>
      </c>
      <c r="J19" s="28">
        <v>430</v>
      </c>
      <c r="K19" s="29">
        <v>100</v>
      </c>
    </row>
    <row r="21" ht="12.75">
      <c r="A21" s="1" t="s">
        <v>203</v>
      </c>
    </row>
  </sheetData>
  <mergeCells count="9">
    <mergeCell ref="A2:K2"/>
    <mergeCell ref="H6:I6"/>
    <mergeCell ref="J6:K6"/>
    <mergeCell ref="A4:K4"/>
    <mergeCell ref="A3:K3"/>
    <mergeCell ref="A6:A7"/>
    <mergeCell ref="B6:C6"/>
    <mergeCell ref="D6:E6"/>
    <mergeCell ref="F6:G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7.69921875" defaultRowHeight="19.5"/>
  <cols>
    <col min="1" max="1" width="20.3984375" style="1" customWidth="1"/>
    <col min="2" max="2" width="6.8984375" style="1" customWidth="1"/>
    <col min="3" max="3" width="6.09765625" style="1" customWidth="1"/>
    <col min="4" max="4" width="6.8984375" style="1" customWidth="1"/>
    <col min="5" max="11" width="6.09765625" style="1" customWidth="1"/>
    <col min="12" max="16384" width="7.69921875" style="1" customWidth="1"/>
  </cols>
  <sheetData>
    <row r="2" spans="1:11" ht="12.75">
      <c r="A2" s="90" t="s">
        <v>207</v>
      </c>
      <c r="B2" s="90"/>
      <c r="C2" s="90"/>
      <c r="D2" s="90"/>
      <c r="E2" s="90"/>
      <c r="F2" s="90"/>
      <c r="G2" s="90"/>
      <c r="H2" s="90"/>
      <c r="I2" s="90"/>
      <c r="J2" s="90"/>
      <c r="K2" s="90"/>
    </row>
    <row r="3" spans="1:11" ht="12.75">
      <c r="A3" s="91" t="s">
        <v>176</v>
      </c>
      <c r="B3" s="91"/>
      <c r="C3" s="91"/>
      <c r="D3" s="91"/>
      <c r="E3" s="91"/>
      <c r="F3" s="91"/>
      <c r="G3" s="91"/>
      <c r="H3" s="91"/>
      <c r="I3" s="91"/>
      <c r="J3" s="91"/>
      <c r="K3" s="91"/>
    </row>
    <row r="4" spans="1:11" ht="12.75">
      <c r="A4" s="91" t="s">
        <v>248</v>
      </c>
      <c r="B4" s="91"/>
      <c r="C4" s="91"/>
      <c r="D4" s="91"/>
      <c r="E4" s="91"/>
      <c r="F4" s="91"/>
      <c r="G4" s="91"/>
      <c r="H4" s="91"/>
      <c r="I4" s="91"/>
      <c r="J4" s="91"/>
      <c r="K4" s="91"/>
    </row>
    <row r="6" spans="1:11" ht="12.75">
      <c r="A6" s="94" t="s">
        <v>177</v>
      </c>
      <c r="B6" s="93" t="s">
        <v>2</v>
      </c>
      <c r="C6" s="93"/>
      <c r="D6" s="93" t="s">
        <v>3</v>
      </c>
      <c r="E6" s="93"/>
      <c r="F6" s="93" t="s">
        <v>4</v>
      </c>
      <c r="G6" s="93"/>
      <c r="H6" s="93" t="s">
        <v>39</v>
      </c>
      <c r="I6" s="93"/>
      <c r="J6" s="93" t="s">
        <v>29</v>
      </c>
      <c r="K6" s="93"/>
    </row>
    <row r="7" spans="1:11" ht="12.75">
      <c r="A7" s="87"/>
      <c r="B7" s="26" t="s">
        <v>7</v>
      </c>
      <c r="C7" s="26" t="s">
        <v>59</v>
      </c>
      <c r="D7" s="26" t="s">
        <v>7</v>
      </c>
      <c r="E7" s="26" t="s">
        <v>59</v>
      </c>
      <c r="F7" s="26" t="s">
        <v>7</v>
      </c>
      <c r="G7" s="26" t="s">
        <v>59</v>
      </c>
      <c r="H7" s="26" t="s">
        <v>7</v>
      </c>
      <c r="I7" s="26" t="s">
        <v>59</v>
      </c>
      <c r="J7" s="26" t="s">
        <v>7</v>
      </c>
      <c r="K7" s="26" t="s">
        <v>59</v>
      </c>
    </row>
    <row r="8" spans="1:11" ht="12.75">
      <c r="A8" s="13"/>
      <c r="B8" s="13"/>
      <c r="C8" s="13"/>
      <c r="D8" s="13"/>
      <c r="E8" s="13"/>
      <c r="F8" s="13"/>
      <c r="G8" s="13"/>
      <c r="H8" s="13"/>
      <c r="I8" s="13"/>
      <c r="J8" s="13"/>
      <c r="K8" s="13"/>
    </row>
    <row r="9" spans="1:11" ht="12.75">
      <c r="A9" s="32" t="s">
        <v>178</v>
      </c>
      <c r="B9" s="5">
        <v>2363</v>
      </c>
      <c r="C9" s="22">
        <v>158.08346378731318</v>
      </c>
      <c r="D9" s="5">
        <v>1443</v>
      </c>
      <c r="E9" s="22">
        <v>125.4968125722933</v>
      </c>
      <c r="F9" s="5">
        <v>887</v>
      </c>
      <c r="G9" s="22">
        <v>281.2034365786387</v>
      </c>
      <c r="H9" s="5">
        <v>28</v>
      </c>
      <c r="I9" s="22">
        <v>111.02299762093577</v>
      </c>
      <c r="J9" s="5">
        <v>5</v>
      </c>
      <c r="K9" s="34" t="s">
        <v>122</v>
      </c>
    </row>
    <row r="10" spans="1:11" ht="12.75">
      <c r="A10" s="32" t="s">
        <v>208</v>
      </c>
      <c r="B10" s="5">
        <v>1781</v>
      </c>
      <c r="C10" s="22">
        <v>119.14796826288818</v>
      </c>
      <c r="D10" s="5">
        <v>1421</v>
      </c>
      <c r="E10" s="22">
        <v>123.58348625448978</v>
      </c>
      <c r="F10" s="5">
        <v>327</v>
      </c>
      <c r="G10" s="22">
        <v>103.66800874996036</v>
      </c>
      <c r="H10" s="5">
        <v>21</v>
      </c>
      <c r="I10" s="22">
        <v>83.26724821570183</v>
      </c>
      <c r="J10" s="5">
        <v>12</v>
      </c>
      <c r="K10" s="22">
        <v>279.06976744186045</v>
      </c>
    </row>
    <row r="11" spans="1:11" ht="12.75">
      <c r="A11" s="32" t="s">
        <v>209</v>
      </c>
      <c r="B11" s="5">
        <v>1492</v>
      </c>
      <c r="C11" s="22">
        <v>99.81401945436787</v>
      </c>
      <c r="D11" s="5">
        <v>1037</v>
      </c>
      <c r="E11" s="22">
        <v>90.1872450710105</v>
      </c>
      <c r="F11" s="5">
        <v>431</v>
      </c>
      <c r="G11" s="22">
        <v>136.63887391814347</v>
      </c>
      <c r="H11" s="5">
        <v>18</v>
      </c>
      <c r="I11" s="22">
        <v>71.37192704203014</v>
      </c>
      <c r="J11" s="5">
        <v>6</v>
      </c>
      <c r="K11" s="22">
        <v>139.53488372093022</v>
      </c>
    </row>
    <row r="12" spans="1:11" ht="12.75">
      <c r="A12" s="32" t="s">
        <v>210</v>
      </c>
      <c r="B12" s="5">
        <v>1116</v>
      </c>
      <c r="C12" s="22">
        <v>74.65981616023763</v>
      </c>
      <c r="D12" s="5">
        <v>849</v>
      </c>
      <c r="E12" s="22">
        <v>73.83700199159875</v>
      </c>
      <c r="F12" s="5">
        <v>254</v>
      </c>
      <c r="G12" s="22">
        <v>80.52499762229338</v>
      </c>
      <c r="H12" s="5">
        <v>11</v>
      </c>
      <c r="I12" s="22">
        <v>43.616177636796195</v>
      </c>
      <c r="J12" s="5">
        <v>2</v>
      </c>
      <c r="K12" s="34" t="s">
        <v>122</v>
      </c>
    </row>
    <row r="13" spans="1:11" ht="12.75">
      <c r="A13" s="32" t="s">
        <v>211</v>
      </c>
      <c r="B13" s="5">
        <v>556</v>
      </c>
      <c r="C13" s="22">
        <v>37.196109126426634</v>
      </c>
      <c r="D13" s="5">
        <v>322</v>
      </c>
      <c r="E13" s="22">
        <v>28.004139742396703</v>
      </c>
      <c r="F13" s="5">
        <v>220</v>
      </c>
      <c r="G13" s="22">
        <v>69.74606093269506</v>
      </c>
      <c r="H13" s="5">
        <v>14</v>
      </c>
      <c r="I13" s="22">
        <v>55.511498810467884</v>
      </c>
      <c r="J13" s="69" t="s">
        <v>123</v>
      </c>
      <c r="K13" s="31" t="s">
        <v>123</v>
      </c>
    </row>
    <row r="14" spans="1:11" ht="12.75">
      <c r="A14" s="13"/>
      <c r="B14" s="5"/>
      <c r="C14" s="22"/>
      <c r="D14" s="5"/>
      <c r="E14" s="22"/>
      <c r="F14" s="5"/>
      <c r="G14" s="22"/>
      <c r="H14" s="5"/>
      <c r="I14" s="22"/>
      <c r="J14" s="5"/>
      <c r="K14" s="22"/>
    </row>
    <row r="15" spans="1:11" ht="12.75">
      <c r="A15" s="32" t="s">
        <v>179</v>
      </c>
      <c r="B15" s="5">
        <v>8738</v>
      </c>
      <c r="C15" s="22">
        <v>584.5676286811438</v>
      </c>
      <c r="D15" s="5">
        <v>6624</v>
      </c>
      <c r="E15" s="22">
        <v>576.0851604150179</v>
      </c>
      <c r="F15" s="5">
        <v>1963</v>
      </c>
      <c r="G15" s="22">
        <v>622.3250800494563</v>
      </c>
      <c r="H15" s="5">
        <v>120</v>
      </c>
      <c r="I15" s="22">
        <v>475.8128469468675</v>
      </c>
      <c r="J15" s="5">
        <v>31</v>
      </c>
      <c r="K15" s="22">
        <v>720.9302325581396</v>
      </c>
    </row>
    <row r="16" spans="1:11" ht="12.75">
      <c r="A16" s="13"/>
      <c r="B16" s="13"/>
      <c r="C16" s="13"/>
      <c r="D16" s="21"/>
      <c r="E16" s="13"/>
      <c r="F16" s="13"/>
      <c r="G16" s="13"/>
      <c r="H16" s="13"/>
      <c r="I16" s="13"/>
      <c r="J16" s="13"/>
      <c r="K16" s="13"/>
    </row>
    <row r="17" spans="1:11" ht="19.5">
      <c r="A17" s="36" t="s">
        <v>37</v>
      </c>
      <c r="B17" s="116">
        <v>149478</v>
      </c>
      <c r="C17" s="97"/>
      <c r="D17" s="116">
        <v>114983</v>
      </c>
      <c r="E17" s="97"/>
      <c r="F17" s="116">
        <v>31543</v>
      </c>
      <c r="G17" s="97"/>
      <c r="H17" s="116">
        <v>2522</v>
      </c>
      <c r="I17" s="97"/>
      <c r="J17" s="116">
        <v>430</v>
      </c>
      <c r="K17" s="97"/>
    </row>
    <row r="19" ht="12.75">
      <c r="A19" s="1" t="s">
        <v>212</v>
      </c>
    </row>
    <row r="21" ht="12.75">
      <c r="A21" s="1" t="s">
        <v>203</v>
      </c>
    </row>
  </sheetData>
  <mergeCells count="14">
    <mergeCell ref="A4:K4"/>
    <mergeCell ref="A3:K3"/>
    <mergeCell ref="A2:K2"/>
    <mergeCell ref="J6:K6"/>
    <mergeCell ref="A6:A7"/>
    <mergeCell ref="H6:I6"/>
    <mergeCell ref="J17:K17"/>
    <mergeCell ref="H17:I17"/>
    <mergeCell ref="F17:G17"/>
    <mergeCell ref="D17:E17"/>
    <mergeCell ref="B17:C17"/>
    <mergeCell ref="B6:C6"/>
    <mergeCell ref="D6:E6"/>
    <mergeCell ref="F6:G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2:E25"/>
  <sheetViews>
    <sheetView workbookViewId="0" topLeftCell="A1">
      <selection activeCell="A1" sqref="A1"/>
    </sheetView>
  </sheetViews>
  <sheetFormatPr defaultColWidth="7.69921875" defaultRowHeight="19.5"/>
  <cols>
    <col min="1" max="1" width="13.296875" style="1" customWidth="1"/>
    <col min="2" max="16384" width="7.69921875" style="1" customWidth="1"/>
  </cols>
  <sheetData>
    <row r="2" spans="1:5" ht="12.75">
      <c r="A2" s="90" t="s">
        <v>213</v>
      </c>
      <c r="B2" s="90"/>
      <c r="C2" s="90"/>
      <c r="D2" s="90"/>
      <c r="E2" s="90"/>
    </row>
    <row r="3" spans="1:5" ht="12.75">
      <c r="A3" s="91" t="s">
        <v>214</v>
      </c>
      <c r="B3" s="91"/>
      <c r="C3" s="91"/>
      <c r="D3" s="91"/>
      <c r="E3" s="91"/>
    </row>
    <row r="4" spans="1:5" ht="12.75">
      <c r="A4" s="91" t="s">
        <v>215</v>
      </c>
      <c r="B4" s="91"/>
      <c r="C4" s="91"/>
      <c r="D4" s="91"/>
      <c r="E4" s="91"/>
    </row>
    <row r="5" spans="1:5" ht="12.75">
      <c r="A5" s="91" t="s">
        <v>216</v>
      </c>
      <c r="B5" s="91"/>
      <c r="C5" s="91"/>
      <c r="D5" s="91"/>
      <c r="E5" s="91"/>
    </row>
    <row r="6" spans="1:5" ht="12.75">
      <c r="A6" s="91" t="s">
        <v>217</v>
      </c>
      <c r="B6" s="91"/>
      <c r="C6" s="91"/>
      <c r="D6" s="91"/>
      <c r="E6" s="91"/>
    </row>
    <row r="7" spans="1:5" ht="12.75">
      <c r="A7" s="91" t="s">
        <v>255</v>
      </c>
      <c r="B7" s="91"/>
      <c r="C7" s="91"/>
      <c r="D7" s="91"/>
      <c r="E7" s="91"/>
    </row>
    <row r="9" spans="1:5" ht="39" customHeight="1">
      <c r="A9" s="94" t="s">
        <v>219</v>
      </c>
      <c r="B9" s="117" t="s">
        <v>218</v>
      </c>
      <c r="C9" s="118"/>
      <c r="D9" s="117" t="s">
        <v>220</v>
      </c>
      <c r="E9" s="118"/>
    </row>
    <row r="10" spans="1:5" ht="12.75">
      <c r="A10" s="87"/>
      <c r="B10" s="26" t="s">
        <v>7</v>
      </c>
      <c r="C10" s="26" t="s">
        <v>8</v>
      </c>
      <c r="D10" s="26" t="s">
        <v>7</v>
      </c>
      <c r="E10" s="26" t="s">
        <v>8</v>
      </c>
    </row>
    <row r="11" spans="1:5" ht="12.75">
      <c r="A11" s="36" t="s">
        <v>13</v>
      </c>
      <c r="B11" s="28">
        <v>1405</v>
      </c>
      <c r="C11" s="29">
        <f>B11/$B$11*100</f>
        <v>100</v>
      </c>
      <c r="D11" s="28">
        <v>444</v>
      </c>
      <c r="E11" s="29">
        <f>D11/$D$11*100</f>
        <v>100</v>
      </c>
    </row>
    <row r="12" spans="1:5" ht="12.75">
      <c r="A12" s="13"/>
      <c r="B12" s="21"/>
      <c r="C12" s="13"/>
      <c r="D12" s="21"/>
      <c r="E12" s="22"/>
    </row>
    <row r="13" spans="1:5" ht="12.75">
      <c r="A13" s="32" t="s">
        <v>180</v>
      </c>
      <c r="B13" s="21">
        <v>17</v>
      </c>
      <c r="C13" s="22">
        <v>1.2</v>
      </c>
      <c r="D13" s="21">
        <v>23</v>
      </c>
      <c r="E13" s="22">
        <v>5.2</v>
      </c>
    </row>
    <row r="14" spans="1:5" ht="12.75">
      <c r="A14" s="32" t="s">
        <v>181</v>
      </c>
      <c r="B14" s="31">
        <v>8</v>
      </c>
      <c r="C14" s="34">
        <v>0.6</v>
      </c>
      <c r="D14" s="21">
        <v>15</v>
      </c>
      <c r="E14" s="22">
        <v>3.4</v>
      </c>
    </row>
    <row r="15" spans="1:5" ht="12.75">
      <c r="A15" s="32" t="s">
        <v>182</v>
      </c>
      <c r="B15" s="21">
        <v>41</v>
      </c>
      <c r="C15" s="22">
        <v>2.9</v>
      </c>
      <c r="D15" s="21">
        <v>74</v>
      </c>
      <c r="E15" s="22">
        <v>16.7</v>
      </c>
    </row>
    <row r="16" spans="1:5" ht="12.75">
      <c r="A16" s="32" t="s">
        <v>183</v>
      </c>
      <c r="B16" s="21">
        <v>841</v>
      </c>
      <c r="C16" s="22">
        <v>59.9</v>
      </c>
      <c r="D16" s="21">
        <v>50</v>
      </c>
      <c r="E16" s="22">
        <v>11.3</v>
      </c>
    </row>
    <row r="17" spans="1:5" ht="12.75">
      <c r="A17" s="32" t="s">
        <v>184</v>
      </c>
      <c r="B17" s="21">
        <v>7</v>
      </c>
      <c r="C17" s="22">
        <v>0.5415162454873645</v>
      </c>
      <c r="D17" s="21">
        <v>22</v>
      </c>
      <c r="E17" s="22">
        <v>5</v>
      </c>
    </row>
    <row r="18" spans="1:5" ht="12.75">
      <c r="A18" s="32" t="s">
        <v>185</v>
      </c>
      <c r="B18" s="21">
        <v>357</v>
      </c>
      <c r="C18" s="22">
        <v>25.4</v>
      </c>
      <c r="D18" s="21">
        <v>170</v>
      </c>
      <c r="E18" s="22">
        <v>38.4</v>
      </c>
    </row>
    <row r="19" spans="1:5" ht="12.75">
      <c r="A19" s="32" t="s">
        <v>186</v>
      </c>
      <c r="B19" s="21">
        <v>133</v>
      </c>
      <c r="C19" s="22">
        <v>9.5</v>
      </c>
      <c r="D19" s="21">
        <v>63</v>
      </c>
      <c r="E19" s="22">
        <v>14.2</v>
      </c>
    </row>
    <row r="20" spans="1:5" ht="12.75">
      <c r="A20" s="32" t="s">
        <v>187</v>
      </c>
      <c r="B20" s="31" t="s">
        <v>123</v>
      </c>
      <c r="C20" s="34" t="s">
        <v>123</v>
      </c>
      <c r="D20" s="21">
        <v>2</v>
      </c>
      <c r="E20" s="22">
        <v>0.5</v>
      </c>
    </row>
    <row r="21" spans="1:5" ht="12.75">
      <c r="A21" s="32" t="s">
        <v>188</v>
      </c>
      <c r="B21" s="31">
        <v>1</v>
      </c>
      <c r="C21" s="34">
        <v>0.1</v>
      </c>
      <c r="D21" s="21">
        <v>14</v>
      </c>
      <c r="E21" s="22">
        <v>3.2</v>
      </c>
    </row>
    <row r="22" spans="1:5" ht="12.75">
      <c r="A22" s="32" t="s">
        <v>189</v>
      </c>
      <c r="B22" s="31" t="s">
        <v>123</v>
      </c>
      <c r="C22" s="31" t="s">
        <v>123</v>
      </c>
      <c r="D22" s="21">
        <v>8</v>
      </c>
      <c r="E22" s="22">
        <v>1.8</v>
      </c>
    </row>
    <row r="23" spans="1:5" ht="12.75">
      <c r="A23" s="38" t="s">
        <v>12</v>
      </c>
      <c r="B23" s="53" t="s">
        <v>123</v>
      </c>
      <c r="C23" s="53" t="s">
        <v>123</v>
      </c>
      <c r="D23" s="39">
        <v>2</v>
      </c>
      <c r="E23" s="52">
        <v>0.5</v>
      </c>
    </row>
    <row r="25" ht="12.75">
      <c r="A25" s="1" t="s">
        <v>203</v>
      </c>
    </row>
  </sheetData>
  <mergeCells count="9">
    <mergeCell ref="A2:E2"/>
    <mergeCell ref="A6:E6"/>
    <mergeCell ref="A5:E5"/>
    <mergeCell ref="A4:E4"/>
    <mergeCell ref="A3:E3"/>
    <mergeCell ref="B9:C9"/>
    <mergeCell ref="D9:E9"/>
    <mergeCell ref="A9:A10"/>
    <mergeCell ref="A7:E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E32"/>
  <sheetViews>
    <sheetView workbookViewId="0" topLeftCell="A1">
      <selection activeCell="A1" sqref="A1"/>
    </sheetView>
  </sheetViews>
  <sheetFormatPr defaultColWidth="8.796875" defaultRowHeight="19.5"/>
  <cols>
    <col min="1" max="16384" width="8.796875" style="1" customWidth="1"/>
  </cols>
  <sheetData>
    <row r="2" spans="1:5" ht="12.75">
      <c r="A2" s="90" t="s">
        <v>80</v>
      </c>
      <c r="B2" s="90"/>
      <c r="C2" s="90"/>
      <c r="D2" s="90"/>
      <c r="E2" s="90"/>
    </row>
    <row r="3" spans="1:5" ht="12.75">
      <c r="A3" s="90" t="s">
        <v>75</v>
      </c>
      <c r="B3" s="90"/>
      <c r="C3" s="90"/>
      <c r="D3" s="90"/>
      <c r="E3" s="90"/>
    </row>
    <row r="4" spans="1:5" ht="12.75">
      <c r="A4" s="90" t="s">
        <v>57</v>
      </c>
      <c r="B4" s="90"/>
      <c r="C4" s="90"/>
      <c r="D4" s="90"/>
      <c r="E4" s="90"/>
    </row>
    <row r="5" spans="1:5" ht="12.75">
      <c r="A5" s="90" t="s">
        <v>246</v>
      </c>
      <c r="B5" s="90"/>
      <c r="C5" s="90"/>
      <c r="D5" s="90"/>
      <c r="E5" s="90"/>
    </row>
    <row r="7" spans="1:5" ht="12.75">
      <c r="A7" s="85" t="s">
        <v>76</v>
      </c>
      <c r="B7" s="85"/>
      <c r="C7" s="86" t="s">
        <v>58</v>
      </c>
      <c r="D7" s="85" t="s">
        <v>77</v>
      </c>
      <c r="E7" s="85"/>
    </row>
    <row r="8" spans="1:5" ht="12.75">
      <c r="A8" s="8" t="s">
        <v>7</v>
      </c>
      <c r="B8" s="8" t="s">
        <v>59</v>
      </c>
      <c r="C8" s="87"/>
      <c r="D8" s="8" t="s">
        <v>7</v>
      </c>
      <c r="E8" s="8" t="s">
        <v>59</v>
      </c>
    </row>
    <row r="9" spans="1:5" ht="12.75">
      <c r="A9" s="9" t="s">
        <v>78</v>
      </c>
      <c r="B9" s="9" t="s">
        <v>78</v>
      </c>
      <c r="C9" s="10">
        <v>1900</v>
      </c>
      <c r="D9" s="11">
        <v>43699</v>
      </c>
      <c r="E9" s="12">
        <v>18.1</v>
      </c>
    </row>
    <row r="10" spans="1:5" ht="12.75">
      <c r="A10" s="11">
        <v>2618000</v>
      </c>
      <c r="B10" s="12">
        <v>21.3</v>
      </c>
      <c r="C10" s="10">
        <v>1930</v>
      </c>
      <c r="D10" s="11">
        <v>98882</v>
      </c>
      <c r="E10" s="12">
        <v>20.4</v>
      </c>
    </row>
    <row r="11" spans="1:5" ht="12.75">
      <c r="A11" s="11">
        <v>4257850</v>
      </c>
      <c r="B11" s="12">
        <v>23.7</v>
      </c>
      <c r="C11" s="10">
        <v>1960</v>
      </c>
      <c r="D11" s="11">
        <v>195056</v>
      </c>
      <c r="E11" s="12">
        <v>24.9</v>
      </c>
    </row>
    <row r="12" spans="1:5" ht="12.75">
      <c r="A12" s="11">
        <v>3731386</v>
      </c>
      <c r="B12" s="12">
        <v>18.4</v>
      </c>
      <c r="C12" s="10">
        <v>1970</v>
      </c>
      <c r="D12" s="11">
        <v>171667</v>
      </c>
      <c r="E12" s="12">
        <v>19.3</v>
      </c>
    </row>
    <row r="13" spans="1:5" ht="12.75">
      <c r="A13" s="11"/>
      <c r="B13" s="12"/>
      <c r="C13" s="10"/>
      <c r="D13" s="11"/>
      <c r="E13" s="12"/>
    </row>
    <row r="14" spans="1:5" ht="12.75">
      <c r="A14" s="11">
        <v>3612258</v>
      </c>
      <c r="B14" s="12">
        <v>15.9</v>
      </c>
      <c r="C14" s="10">
        <v>1980</v>
      </c>
      <c r="D14" s="11">
        <v>145162</v>
      </c>
      <c r="E14" s="12">
        <v>15.7</v>
      </c>
    </row>
    <row r="15" spans="1:5" ht="12.75">
      <c r="A15" s="11">
        <v>3629238</v>
      </c>
      <c r="B15" s="12">
        <v>15.8</v>
      </c>
      <c r="C15" s="10">
        <v>1981</v>
      </c>
      <c r="D15" s="11">
        <v>140579</v>
      </c>
      <c r="E15" s="12">
        <v>15.2</v>
      </c>
    </row>
    <row r="16" spans="1:5" ht="12.75">
      <c r="A16" s="11">
        <v>3680537</v>
      </c>
      <c r="B16" s="12">
        <v>15.9</v>
      </c>
      <c r="C16" s="10">
        <v>1982</v>
      </c>
      <c r="D16" s="11">
        <v>137950</v>
      </c>
      <c r="E16" s="12">
        <v>15</v>
      </c>
    </row>
    <row r="17" spans="1:5" ht="12.75">
      <c r="A17" s="11">
        <v>3638933</v>
      </c>
      <c r="B17" s="12">
        <v>15.5</v>
      </c>
      <c r="C17" s="10">
        <v>1983</v>
      </c>
      <c r="D17" s="11">
        <v>133026</v>
      </c>
      <c r="E17" s="12">
        <v>14.5</v>
      </c>
    </row>
    <row r="18" spans="1:5" ht="12.75">
      <c r="A18" s="11">
        <v>3669141</v>
      </c>
      <c r="B18" s="12">
        <v>15.5</v>
      </c>
      <c r="C18" s="10">
        <v>1984</v>
      </c>
      <c r="D18" s="11">
        <v>135782</v>
      </c>
      <c r="E18" s="12">
        <v>15</v>
      </c>
    </row>
    <row r="19" spans="1:5" ht="12.75">
      <c r="A19" s="11"/>
      <c r="B19" s="12"/>
      <c r="C19" s="10"/>
      <c r="D19" s="11"/>
      <c r="E19" s="12"/>
    </row>
    <row r="20" spans="1:5" ht="12.75">
      <c r="A20" s="11">
        <v>3760561</v>
      </c>
      <c r="B20" s="12">
        <v>15.8</v>
      </c>
      <c r="C20" s="10">
        <v>1985</v>
      </c>
      <c r="D20" s="11">
        <v>138052</v>
      </c>
      <c r="E20" s="12">
        <v>15.2</v>
      </c>
    </row>
    <row r="21" spans="1:5" ht="12.75">
      <c r="A21" s="11">
        <v>3756547</v>
      </c>
      <c r="B21" s="12">
        <v>15.6</v>
      </c>
      <c r="C21" s="10">
        <v>1986</v>
      </c>
      <c r="D21" s="11">
        <v>137626</v>
      </c>
      <c r="E21" s="12">
        <v>15.1</v>
      </c>
    </row>
    <row r="22" spans="1:5" ht="12.75">
      <c r="A22" s="11">
        <v>3809394</v>
      </c>
      <c r="B22" s="12">
        <v>15.7</v>
      </c>
      <c r="C22" s="10">
        <v>1987</v>
      </c>
      <c r="D22" s="11">
        <v>140466</v>
      </c>
      <c r="E22" s="12">
        <v>15.3</v>
      </c>
    </row>
    <row r="23" spans="1:5" ht="12.75">
      <c r="A23" s="11">
        <v>3909510</v>
      </c>
      <c r="B23" s="12">
        <v>15.9</v>
      </c>
      <c r="C23" s="10">
        <v>1988</v>
      </c>
      <c r="D23" s="11">
        <v>139635</v>
      </c>
      <c r="E23" s="12">
        <v>15.2</v>
      </c>
    </row>
    <row r="24" spans="1:5" ht="12.75">
      <c r="A24" s="11">
        <v>4040958</v>
      </c>
      <c r="B24" s="12">
        <v>16.3</v>
      </c>
      <c r="C24" s="10">
        <v>1989</v>
      </c>
      <c r="D24" s="11">
        <v>148164</v>
      </c>
      <c r="E24" s="12">
        <v>16</v>
      </c>
    </row>
    <row r="25" spans="1:5" ht="12.75">
      <c r="A25" s="11"/>
      <c r="B25" s="12"/>
      <c r="C25" s="10"/>
      <c r="D25" s="11"/>
      <c r="E25" s="12"/>
    </row>
    <row r="26" spans="1:5" ht="12.75">
      <c r="A26" s="11">
        <v>4158212</v>
      </c>
      <c r="B26" s="12">
        <v>16.7</v>
      </c>
      <c r="C26" s="10">
        <v>1990</v>
      </c>
      <c r="D26" s="11">
        <v>153080</v>
      </c>
      <c r="E26" s="12">
        <v>16.5</v>
      </c>
    </row>
    <row r="27" spans="1:5" ht="12.75">
      <c r="A27" s="11">
        <v>4111000</v>
      </c>
      <c r="B27" s="12">
        <v>16.2</v>
      </c>
      <c r="C27" s="10">
        <v>1991</v>
      </c>
      <c r="D27" s="11">
        <v>149478</v>
      </c>
      <c r="E27" s="12">
        <v>16.1</v>
      </c>
    </row>
    <row r="28" spans="1:5" ht="12.75">
      <c r="A28" s="14"/>
      <c r="B28" s="15"/>
      <c r="C28" s="8"/>
      <c r="D28" s="14"/>
      <c r="E28" s="15"/>
    </row>
    <row r="29" spans="1:5" ht="12.75">
      <c r="A29" s="16"/>
      <c r="B29" s="17"/>
      <c r="C29" s="7"/>
      <c r="D29" s="16"/>
      <c r="E29" s="17"/>
    </row>
    <row r="30" spans="1:5" ht="14.25" customHeight="1">
      <c r="A30" s="88" t="s">
        <v>247</v>
      </c>
      <c r="B30" s="89"/>
      <c r="C30" s="89"/>
      <c r="D30" s="89"/>
      <c r="E30" s="89"/>
    </row>
    <row r="32" ht="12.75">
      <c r="A32" s="1" t="s">
        <v>79</v>
      </c>
    </row>
  </sheetData>
  <mergeCells count="8">
    <mergeCell ref="A2:E2"/>
    <mergeCell ref="A3:E3"/>
    <mergeCell ref="A4:E4"/>
    <mergeCell ref="A5:E5"/>
    <mergeCell ref="A7:B7"/>
    <mergeCell ref="C7:C8"/>
    <mergeCell ref="D7:E7"/>
    <mergeCell ref="A30:E3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K22"/>
  <sheetViews>
    <sheetView workbookViewId="0" topLeftCell="A1">
      <selection activeCell="A1" sqref="A1"/>
    </sheetView>
  </sheetViews>
  <sheetFormatPr defaultColWidth="7.69921875" defaultRowHeight="19.5"/>
  <cols>
    <col min="1" max="1" width="12.5" style="1" customWidth="1"/>
    <col min="2" max="3" width="7.69921875" style="1" customWidth="1"/>
    <col min="4" max="5" width="8.5" style="1" customWidth="1"/>
    <col min="6" max="16384" width="7.69921875" style="1" customWidth="1"/>
  </cols>
  <sheetData>
    <row r="2" spans="1:11" ht="12.75">
      <c r="A2" s="90" t="s">
        <v>115</v>
      </c>
      <c r="B2" s="90"/>
      <c r="C2" s="90"/>
      <c r="D2" s="90"/>
      <c r="E2" s="90"/>
      <c r="F2" s="90"/>
      <c r="G2" s="90"/>
      <c r="H2" s="90"/>
      <c r="I2" s="90"/>
      <c r="J2" s="90"/>
      <c r="K2" s="90"/>
    </row>
    <row r="3" spans="1:11" ht="12.75">
      <c r="A3" s="91" t="s">
        <v>125</v>
      </c>
      <c r="B3" s="91"/>
      <c r="C3" s="91"/>
      <c r="D3" s="91"/>
      <c r="E3" s="91"/>
      <c r="F3" s="91"/>
      <c r="G3" s="91"/>
      <c r="H3" s="91"/>
      <c r="I3" s="91"/>
      <c r="J3" s="91"/>
      <c r="K3" s="91"/>
    </row>
    <row r="4" spans="1:11" ht="12.75">
      <c r="A4" s="91" t="s">
        <v>248</v>
      </c>
      <c r="B4" s="91"/>
      <c r="C4" s="91"/>
      <c r="D4" s="91"/>
      <c r="E4" s="91"/>
      <c r="F4" s="91"/>
      <c r="G4" s="91"/>
      <c r="H4" s="91"/>
      <c r="I4" s="91"/>
      <c r="J4" s="91"/>
      <c r="K4" s="91"/>
    </row>
    <row r="6" spans="1:11" ht="12.75">
      <c r="A6" s="94" t="s">
        <v>81</v>
      </c>
      <c r="B6" s="93" t="s">
        <v>1</v>
      </c>
      <c r="C6" s="93"/>
      <c r="D6" s="93"/>
      <c r="E6" s="93"/>
      <c r="F6" s="93"/>
      <c r="G6" s="93"/>
      <c r="H6" s="93"/>
      <c r="I6" s="93"/>
      <c r="J6" s="93"/>
      <c r="K6" s="93"/>
    </row>
    <row r="7" spans="1:11" ht="12.75">
      <c r="A7" s="95"/>
      <c r="B7" s="92" t="s">
        <v>2</v>
      </c>
      <c r="C7" s="92"/>
      <c r="D7" s="92" t="s">
        <v>3</v>
      </c>
      <c r="E7" s="92"/>
      <c r="F7" s="92" t="s">
        <v>4</v>
      </c>
      <c r="G7" s="92"/>
      <c r="H7" s="92" t="s">
        <v>5</v>
      </c>
      <c r="I7" s="92"/>
      <c r="J7" s="92" t="s">
        <v>6</v>
      </c>
      <c r="K7" s="92"/>
    </row>
    <row r="8" spans="1:11" ht="12.75">
      <c r="A8" s="87"/>
      <c r="B8" s="27" t="s">
        <v>7</v>
      </c>
      <c r="C8" s="27" t="s">
        <v>8</v>
      </c>
      <c r="D8" s="27" t="s">
        <v>7</v>
      </c>
      <c r="E8" s="27" t="s">
        <v>8</v>
      </c>
      <c r="F8" s="27" t="s">
        <v>7</v>
      </c>
      <c r="G8" s="27" t="s">
        <v>8</v>
      </c>
      <c r="H8" s="27" t="s">
        <v>7</v>
      </c>
      <c r="I8" s="27" t="s">
        <v>8</v>
      </c>
      <c r="J8" s="27" t="s">
        <v>7</v>
      </c>
      <c r="K8" s="27" t="s">
        <v>8</v>
      </c>
    </row>
    <row r="9" spans="1:11" ht="12.75">
      <c r="A9" s="13"/>
      <c r="B9" s="13"/>
      <c r="C9" s="13"/>
      <c r="D9" s="13"/>
      <c r="E9" s="13"/>
      <c r="F9" s="13"/>
      <c r="G9" s="13"/>
      <c r="H9" s="13"/>
      <c r="I9" s="13"/>
      <c r="J9" s="13"/>
      <c r="K9" s="13"/>
    </row>
    <row r="10" spans="1:11" ht="12.75">
      <c r="A10" s="20" t="s">
        <v>82</v>
      </c>
      <c r="B10" s="5">
        <v>414</v>
      </c>
      <c r="C10" s="22">
        <v>0.276963834142817</v>
      </c>
      <c r="D10" s="5">
        <v>125</v>
      </c>
      <c r="E10" s="22">
        <v>0.10871172260247167</v>
      </c>
      <c r="F10" s="5">
        <v>283</v>
      </c>
      <c r="G10" s="22">
        <v>0.8971879656342135</v>
      </c>
      <c r="H10" s="5">
        <v>6</v>
      </c>
      <c r="I10" s="22">
        <v>0.23790642347343377</v>
      </c>
      <c r="J10" s="58" t="s">
        <v>123</v>
      </c>
      <c r="K10" s="34" t="s">
        <v>122</v>
      </c>
    </row>
    <row r="11" spans="1:11" ht="12.75">
      <c r="A11" s="20" t="s">
        <v>126</v>
      </c>
      <c r="B11" s="5">
        <v>19325</v>
      </c>
      <c r="C11" s="22">
        <v>12.928323900507099</v>
      </c>
      <c r="D11" s="5">
        <v>11131</v>
      </c>
      <c r="E11" s="22">
        <v>9.680561474304897</v>
      </c>
      <c r="F11" s="5">
        <v>7884</v>
      </c>
      <c r="G11" s="22">
        <v>24.994452017880352</v>
      </c>
      <c r="H11" s="5">
        <v>277</v>
      </c>
      <c r="I11" s="22">
        <v>10.98334655035686</v>
      </c>
      <c r="J11" s="5">
        <v>33</v>
      </c>
      <c r="K11" s="22">
        <v>7.674418604651163</v>
      </c>
    </row>
    <row r="12" spans="1:11" ht="12.75">
      <c r="A12" s="20" t="s">
        <v>127</v>
      </c>
      <c r="B12" s="5">
        <v>39546</v>
      </c>
      <c r="C12" s="22">
        <v>26.45606711355517</v>
      </c>
      <c r="D12" s="5">
        <v>28611</v>
      </c>
      <c r="E12" s="22">
        <v>24.882808763034536</v>
      </c>
      <c r="F12" s="5">
        <v>10288</v>
      </c>
      <c r="G12" s="22">
        <v>32.61579431252576</v>
      </c>
      <c r="H12" s="5">
        <v>571</v>
      </c>
      <c r="I12" s="22">
        <v>22.640761300555116</v>
      </c>
      <c r="J12" s="5">
        <v>76</v>
      </c>
      <c r="K12" s="22">
        <v>17.674418604651162</v>
      </c>
    </row>
    <row r="13" spans="1:11" ht="12.75">
      <c r="A13" s="20" t="s">
        <v>128</v>
      </c>
      <c r="B13" s="5">
        <v>45995</v>
      </c>
      <c r="C13" s="22">
        <v>30.770414375359582</v>
      </c>
      <c r="D13" s="5">
        <v>38129</v>
      </c>
      <c r="E13" s="22">
        <v>33.16055416887714</v>
      </c>
      <c r="F13" s="5">
        <v>6950</v>
      </c>
      <c r="G13" s="22">
        <v>22.033414703737755</v>
      </c>
      <c r="H13" s="5">
        <v>792</v>
      </c>
      <c r="I13" s="22">
        <v>31.403647898493258</v>
      </c>
      <c r="J13" s="5">
        <v>124</v>
      </c>
      <c r="K13" s="22">
        <v>28.837209302325583</v>
      </c>
    </row>
    <row r="14" spans="1:11" ht="12.75">
      <c r="A14" s="20" t="s">
        <v>129</v>
      </c>
      <c r="B14" s="5">
        <v>32025</v>
      </c>
      <c r="C14" s="22">
        <v>21.424557459960663</v>
      </c>
      <c r="D14" s="5">
        <v>27036</v>
      </c>
      <c r="E14" s="22">
        <v>23.51304105824339</v>
      </c>
      <c r="F14" s="5">
        <v>4255</v>
      </c>
      <c r="G14" s="22">
        <v>13.48952223948261</v>
      </c>
      <c r="H14" s="5">
        <v>590</v>
      </c>
      <c r="I14" s="22">
        <v>23.39413164155432</v>
      </c>
      <c r="J14" s="5">
        <v>144</v>
      </c>
      <c r="K14" s="22">
        <v>33.48837209302326</v>
      </c>
    </row>
    <row r="15" spans="1:11" ht="12.75">
      <c r="A15" s="20" t="s">
        <v>130</v>
      </c>
      <c r="B15" s="5">
        <v>10627</v>
      </c>
      <c r="C15" s="22">
        <v>7.109407404434097</v>
      </c>
      <c r="D15" s="5">
        <v>8758</v>
      </c>
      <c r="E15" s="22">
        <v>7.616778132419576</v>
      </c>
      <c r="F15" s="5">
        <v>1589</v>
      </c>
      <c r="G15" s="22">
        <v>5.037567764638747</v>
      </c>
      <c r="H15" s="5">
        <v>237</v>
      </c>
      <c r="I15" s="22">
        <v>9.397303727200635</v>
      </c>
      <c r="J15" s="5">
        <v>43</v>
      </c>
      <c r="K15" s="22">
        <v>10</v>
      </c>
    </row>
    <row r="16" spans="1:11" ht="12.75">
      <c r="A16" s="20" t="s">
        <v>88</v>
      </c>
      <c r="B16" s="5">
        <v>1500</v>
      </c>
      <c r="C16" s="22">
        <v>1.0034921526913658</v>
      </c>
      <c r="D16" s="5">
        <v>1161</v>
      </c>
      <c r="E16" s="22">
        <v>1.009714479531757</v>
      </c>
      <c r="F16" s="5">
        <v>282</v>
      </c>
      <c r="G16" s="22">
        <v>0.894017690137273</v>
      </c>
      <c r="H16" s="5">
        <v>47</v>
      </c>
      <c r="I16" s="22">
        <v>1.8636003172085647</v>
      </c>
      <c r="J16" s="5">
        <v>10</v>
      </c>
      <c r="K16" s="34" t="s">
        <v>122</v>
      </c>
    </row>
    <row r="17" spans="1:11" ht="12.75">
      <c r="A17" s="20" t="s">
        <v>26</v>
      </c>
      <c r="B17" s="5">
        <v>46</v>
      </c>
      <c r="C17" s="22">
        <v>0.03077375934920189</v>
      </c>
      <c r="D17" s="5">
        <v>32</v>
      </c>
      <c r="E17" s="22">
        <v>0.02783020098623275</v>
      </c>
      <c r="F17" s="5">
        <v>12</v>
      </c>
      <c r="G17" s="22">
        <v>0.038043305963288206</v>
      </c>
      <c r="H17" s="5">
        <v>2</v>
      </c>
      <c r="I17" s="34" t="s">
        <v>122</v>
      </c>
      <c r="J17" s="58" t="s">
        <v>123</v>
      </c>
      <c r="K17" s="34" t="s">
        <v>122</v>
      </c>
    </row>
    <row r="18" spans="1:11" ht="12.75">
      <c r="A18" s="13"/>
      <c r="B18" s="14"/>
      <c r="C18" s="13"/>
      <c r="D18" s="14"/>
      <c r="E18" s="13"/>
      <c r="F18" s="14"/>
      <c r="G18" s="13"/>
      <c r="H18" s="14"/>
      <c r="I18" s="13"/>
      <c r="J18" s="14"/>
      <c r="K18" s="13"/>
    </row>
    <row r="19" spans="1:11" ht="19.5" customHeight="1">
      <c r="A19" s="27" t="s">
        <v>13</v>
      </c>
      <c r="B19" s="5">
        <v>149478</v>
      </c>
      <c r="C19" s="29">
        <v>100</v>
      </c>
      <c r="D19" s="5">
        <v>114983</v>
      </c>
      <c r="E19" s="29">
        <v>100</v>
      </c>
      <c r="F19" s="5">
        <v>31543</v>
      </c>
      <c r="G19" s="29">
        <v>100</v>
      </c>
      <c r="H19" s="5">
        <v>2522</v>
      </c>
      <c r="I19" s="29">
        <v>100</v>
      </c>
      <c r="J19" s="5">
        <v>430</v>
      </c>
      <c r="K19" s="29">
        <v>100</v>
      </c>
    </row>
    <row r="20" spans="1:11" ht="25.5">
      <c r="A20" s="33" t="s">
        <v>120</v>
      </c>
      <c r="B20" s="96">
        <v>26.152</v>
      </c>
      <c r="C20" s="97"/>
      <c r="D20" s="96">
        <v>26.777</v>
      </c>
      <c r="E20" s="97"/>
      <c r="F20" s="96">
        <v>23.102</v>
      </c>
      <c r="G20" s="97"/>
      <c r="H20" s="96">
        <v>26.998</v>
      </c>
      <c r="I20" s="97"/>
      <c r="J20" s="96">
        <v>29</v>
      </c>
      <c r="K20" s="97"/>
    </row>
    <row r="22" ht="12.75">
      <c r="A22" s="1" t="s">
        <v>79</v>
      </c>
    </row>
  </sheetData>
  <mergeCells count="15">
    <mergeCell ref="J20:K20"/>
    <mergeCell ref="B7:C7"/>
    <mergeCell ref="D7:E7"/>
    <mergeCell ref="F7:G7"/>
    <mergeCell ref="H7:I7"/>
    <mergeCell ref="B20:C20"/>
    <mergeCell ref="D20:E20"/>
    <mergeCell ref="F20:G20"/>
    <mergeCell ref="H20:I20"/>
    <mergeCell ref="A4:K4"/>
    <mergeCell ref="A3:K3"/>
    <mergeCell ref="A2:K2"/>
    <mergeCell ref="J7:K7"/>
    <mergeCell ref="B6:K6"/>
    <mergeCell ref="A6:A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Q21"/>
  <sheetViews>
    <sheetView workbookViewId="0" topLeftCell="A1">
      <selection activeCell="A1" sqref="A1"/>
    </sheetView>
  </sheetViews>
  <sheetFormatPr defaultColWidth="7.69921875" defaultRowHeight="19.5"/>
  <cols>
    <col min="1" max="1" width="11.296875" style="1" customWidth="1"/>
    <col min="2" max="2" width="7.69921875" style="1" customWidth="1"/>
    <col min="3" max="3" width="6.09765625" style="1" customWidth="1"/>
    <col min="4" max="4" width="8.5" style="1" customWidth="1"/>
    <col min="5" max="5" width="6.09765625" style="1" customWidth="1"/>
    <col min="6" max="6" width="7.69921875" style="1" customWidth="1"/>
    <col min="7" max="7" width="6.09765625" style="1" customWidth="1"/>
    <col min="8" max="8" width="7.69921875" style="1" customWidth="1"/>
    <col min="9" max="9" width="6.09765625" style="1" customWidth="1"/>
    <col min="10" max="10" width="7.69921875" style="1" customWidth="1"/>
    <col min="11" max="11" width="6.09765625" style="1" customWidth="1"/>
    <col min="12" max="12" width="7.69921875" style="1" customWidth="1"/>
    <col min="13" max="13" width="6.09765625" style="1" customWidth="1"/>
    <col min="14" max="14" width="7.69921875" style="1" customWidth="1"/>
    <col min="15" max="15" width="6.09765625" style="1" customWidth="1"/>
    <col min="16" max="16" width="7.69921875" style="1" customWidth="1"/>
    <col min="17" max="17" width="6.09765625" style="1" customWidth="1"/>
    <col min="18" max="16384" width="7.69921875" style="1" customWidth="1"/>
  </cols>
  <sheetData>
    <row r="2" spans="1:17" ht="12.75">
      <c r="A2" s="90" t="s">
        <v>124</v>
      </c>
      <c r="B2" s="90"/>
      <c r="C2" s="90"/>
      <c r="D2" s="90"/>
      <c r="E2" s="90"/>
      <c r="F2" s="90"/>
      <c r="G2" s="90"/>
      <c r="H2" s="90"/>
      <c r="I2" s="90"/>
      <c r="J2" s="90"/>
      <c r="K2" s="90"/>
      <c r="L2" s="90"/>
      <c r="M2" s="90"/>
      <c r="N2" s="90"/>
      <c r="O2" s="90"/>
      <c r="P2" s="90"/>
      <c r="Q2" s="90"/>
    </row>
    <row r="3" spans="1:17" ht="12.75">
      <c r="A3" s="91" t="s">
        <v>116</v>
      </c>
      <c r="B3" s="91"/>
      <c r="C3" s="91"/>
      <c r="D3" s="91"/>
      <c r="E3" s="91"/>
      <c r="F3" s="91"/>
      <c r="G3" s="91"/>
      <c r="H3" s="91"/>
      <c r="I3" s="91"/>
      <c r="J3" s="91"/>
      <c r="K3" s="91"/>
      <c r="L3" s="91"/>
      <c r="M3" s="91"/>
      <c r="N3" s="91"/>
      <c r="O3" s="91"/>
      <c r="P3" s="91"/>
      <c r="Q3" s="91"/>
    </row>
    <row r="4" spans="1:17" ht="12.75">
      <c r="A4" s="91" t="s">
        <v>248</v>
      </c>
      <c r="B4" s="91"/>
      <c r="C4" s="91"/>
      <c r="D4" s="91"/>
      <c r="E4" s="91"/>
      <c r="F4" s="91"/>
      <c r="G4" s="91"/>
      <c r="H4" s="91"/>
      <c r="I4" s="91"/>
      <c r="J4" s="91"/>
      <c r="K4" s="91"/>
      <c r="L4" s="91"/>
      <c r="M4" s="91"/>
      <c r="N4" s="91"/>
      <c r="O4" s="91"/>
      <c r="P4" s="91"/>
      <c r="Q4" s="91"/>
    </row>
    <row r="5" spans="6:14" ht="12.75">
      <c r="F5" s="3"/>
      <c r="H5" s="3"/>
      <c r="N5" s="3"/>
    </row>
    <row r="6" spans="1:17" ht="12.75">
      <c r="A6" s="98" t="s">
        <v>119</v>
      </c>
      <c r="B6" s="100" t="s">
        <v>2</v>
      </c>
      <c r="C6" s="101"/>
      <c r="D6" s="100" t="s">
        <v>15</v>
      </c>
      <c r="E6" s="101"/>
      <c r="F6" s="100" t="s">
        <v>117</v>
      </c>
      <c r="G6" s="101"/>
      <c r="H6" s="100" t="s">
        <v>118</v>
      </c>
      <c r="I6" s="101"/>
      <c r="J6" s="100" t="s">
        <v>16</v>
      </c>
      <c r="K6" s="101"/>
      <c r="L6" s="100" t="s">
        <v>17</v>
      </c>
      <c r="M6" s="101"/>
      <c r="N6" s="100" t="s">
        <v>121</v>
      </c>
      <c r="O6" s="101"/>
      <c r="P6" s="100" t="s">
        <v>18</v>
      </c>
      <c r="Q6" s="101"/>
    </row>
    <row r="7" spans="1:17" ht="12.75">
      <c r="A7" s="99"/>
      <c r="B7" s="26" t="s">
        <v>7</v>
      </c>
      <c r="C7" s="26" t="s">
        <v>8</v>
      </c>
      <c r="D7" s="26" t="s">
        <v>7</v>
      </c>
      <c r="E7" s="26" t="s">
        <v>8</v>
      </c>
      <c r="F7" s="26" t="s">
        <v>7</v>
      </c>
      <c r="G7" s="26" t="s">
        <v>8</v>
      </c>
      <c r="H7" s="26" t="s">
        <v>7</v>
      </c>
      <c r="I7" s="26" t="s">
        <v>8</v>
      </c>
      <c r="J7" s="26" t="s">
        <v>7</v>
      </c>
      <c r="K7" s="26" t="s">
        <v>8</v>
      </c>
      <c r="L7" s="26" t="s">
        <v>7</v>
      </c>
      <c r="M7" s="26" t="s">
        <v>8</v>
      </c>
      <c r="N7" s="26" t="s">
        <v>7</v>
      </c>
      <c r="O7" s="26" t="s">
        <v>8</v>
      </c>
      <c r="P7" s="26" t="s">
        <v>7</v>
      </c>
      <c r="Q7" s="26" t="s">
        <v>8</v>
      </c>
    </row>
    <row r="8" spans="1:17" ht="12.75">
      <c r="A8" s="13"/>
      <c r="B8" s="13"/>
      <c r="C8" s="13"/>
      <c r="D8" s="13"/>
      <c r="E8" s="13"/>
      <c r="F8" s="13"/>
      <c r="G8" s="13"/>
      <c r="H8" s="13"/>
      <c r="I8" s="13"/>
      <c r="J8" s="13"/>
      <c r="K8" s="13"/>
      <c r="L8" s="13"/>
      <c r="M8" s="13"/>
      <c r="N8" s="13"/>
      <c r="O8" s="13"/>
      <c r="P8" s="13"/>
      <c r="Q8" s="13"/>
    </row>
    <row r="9" spans="1:17" ht="12.75">
      <c r="A9" s="20" t="s">
        <v>82</v>
      </c>
      <c r="B9" s="5">
        <v>414</v>
      </c>
      <c r="C9" s="22">
        <v>0.276963834142817</v>
      </c>
      <c r="D9" s="5">
        <v>166</v>
      </c>
      <c r="E9" s="22">
        <v>0.9321129765848727</v>
      </c>
      <c r="F9" s="5">
        <v>2</v>
      </c>
      <c r="G9" s="30" t="s">
        <v>122</v>
      </c>
      <c r="H9" s="5">
        <v>3</v>
      </c>
      <c r="I9" s="30" t="s">
        <v>122</v>
      </c>
      <c r="J9" s="5">
        <v>34</v>
      </c>
      <c r="K9" s="22">
        <v>0.05151359049725766</v>
      </c>
      <c r="L9" s="5">
        <v>20</v>
      </c>
      <c r="M9" s="22">
        <v>0.4557885141294439</v>
      </c>
      <c r="N9" s="5">
        <v>176</v>
      </c>
      <c r="O9" s="22">
        <v>0.35525412781074645</v>
      </c>
      <c r="P9" s="5">
        <v>13</v>
      </c>
      <c r="Q9" s="22">
        <v>0.17852238396045042</v>
      </c>
    </row>
    <row r="10" spans="1:17" ht="12.75">
      <c r="A10" s="20" t="s">
        <v>83</v>
      </c>
      <c r="B10" s="5">
        <v>19325</v>
      </c>
      <c r="C10" s="22">
        <v>12.928323900507099</v>
      </c>
      <c r="D10" s="5">
        <v>4413</v>
      </c>
      <c r="E10" s="22">
        <v>24.779605817283397</v>
      </c>
      <c r="F10" s="5">
        <v>435</v>
      </c>
      <c r="G10" s="22">
        <v>20.441729323308273</v>
      </c>
      <c r="H10" s="5">
        <v>144</v>
      </c>
      <c r="I10" s="22">
        <v>6.188225182638591</v>
      </c>
      <c r="J10" s="5">
        <v>4627</v>
      </c>
      <c r="K10" s="22">
        <v>7.010393624435624</v>
      </c>
      <c r="L10" s="5">
        <v>887</v>
      </c>
      <c r="M10" s="22">
        <v>20.21422060164084</v>
      </c>
      <c r="N10" s="5">
        <v>7620</v>
      </c>
      <c r="O10" s="22">
        <v>15.38088894271527</v>
      </c>
      <c r="P10" s="5">
        <v>1199</v>
      </c>
      <c r="Q10" s="22">
        <v>16.46525679758308</v>
      </c>
    </row>
    <row r="11" spans="1:17" ht="12.75">
      <c r="A11" s="20" t="s">
        <v>84</v>
      </c>
      <c r="B11" s="5">
        <v>39546</v>
      </c>
      <c r="C11" s="22">
        <v>26.45606711355517</v>
      </c>
      <c r="D11" s="5">
        <v>5797</v>
      </c>
      <c r="E11" s="22">
        <v>32.550957381099444</v>
      </c>
      <c r="F11" s="5">
        <v>791</v>
      </c>
      <c r="G11" s="22">
        <v>37.17105263157895</v>
      </c>
      <c r="H11" s="5">
        <v>553</v>
      </c>
      <c r="I11" s="22">
        <v>23.76450365277181</v>
      </c>
      <c r="J11" s="5">
        <v>14265</v>
      </c>
      <c r="K11" s="22">
        <v>21.61298142480531</v>
      </c>
      <c r="L11" s="5">
        <v>1412</v>
      </c>
      <c r="M11" s="22">
        <v>32.178669097538744</v>
      </c>
      <c r="N11" s="5">
        <v>14438</v>
      </c>
      <c r="O11" s="22">
        <v>29.14294941665657</v>
      </c>
      <c r="P11" s="5">
        <v>2290</v>
      </c>
      <c r="Q11" s="22">
        <v>31.447404559187035</v>
      </c>
    </row>
    <row r="12" spans="1:17" ht="12.75">
      <c r="A12" s="20" t="s">
        <v>85</v>
      </c>
      <c r="B12" s="5">
        <v>45995</v>
      </c>
      <c r="C12" s="22">
        <v>30.770414375359582</v>
      </c>
      <c r="D12" s="5">
        <v>3988</v>
      </c>
      <c r="E12" s="22">
        <v>22.393171991689595</v>
      </c>
      <c r="F12" s="5">
        <v>555</v>
      </c>
      <c r="G12" s="22">
        <v>26.080827067669173</v>
      </c>
      <c r="H12" s="5">
        <v>762</v>
      </c>
      <c r="I12" s="22">
        <v>32.746024924795876</v>
      </c>
      <c r="J12" s="5">
        <v>23017</v>
      </c>
      <c r="K12" s="22">
        <v>34.87318566104057</v>
      </c>
      <c r="L12" s="5">
        <v>1159</v>
      </c>
      <c r="M12" s="22">
        <v>26.412944393801276</v>
      </c>
      <c r="N12" s="5">
        <v>14480</v>
      </c>
      <c r="O12" s="22">
        <v>29.227725969884137</v>
      </c>
      <c r="P12" s="5">
        <v>2034</v>
      </c>
      <c r="Q12" s="22">
        <v>27.931886844273553</v>
      </c>
    </row>
    <row r="13" spans="1:17" ht="12.75">
      <c r="A13" s="20" t="s">
        <v>86</v>
      </c>
      <c r="B13" s="5">
        <v>32025</v>
      </c>
      <c r="C13" s="22">
        <v>21.424557459960663</v>
      </c>
      <c r="D13" s="5">
        <v>2414</v>
      </c>
      <c r="E13" s="22">
        <v>13.554944129372789</v>
      </c>
      <c r="F13" s="5">
        <v>265</v>
      </c>
      <c r="G13" s="22">
        <v>12.453007518796992</v>
      </c>
      <c r="H13" s="5">
        <v>589</v>
      </c>
      <c r="I13" s="22">
        <v>25.311559948431455</v>
      </c>
      <c r="J13" s="5">
        <v>17518</v>
      </c>
      <c r="K13" s="22">
        <v>26.54161995091058</v>
      </c>
      <c r="L13" s="5">
        <v>626</v>
      </c>
      <c r="M13" s="22">
        <v>14.266180492251596</v>
      </c>
      <c r="N13" s="5">
        <v>9332</v>
      </c>
      <c r="O13" s="22">
        <v>18.836542731419804</v>
      </c>
      <c r="P13" s="5">
        <v>1281</v>
      </c>
      <c r="Q13" s="22">
        <v>17.591321065641306</v>
      </c>
    </row>
    <row r="14" spans="1:17" ht="12.75">
      <c r="A14" s="20" t="s">
        <v>87</v>
      </c>
      <c r="B14" s="5">
        <v>10627</v>
      </c>
      <c r="C14" s="22">
        <v>7.109407404434097</v>
      </c>
      <c r="D14" s="5">
        <v>871</v>
      </c>
      <c r="E14" s="22">
        <v>4.890785557864001</v>
      </c>
      <c r="F14" s="5">
        <v>70</v>
      </c>
      <c r="G14" s="22">
        <v>3.289473684210526</v>
      </c>
      <c r="H14" s="5">
        <v>227</v>
      </c>
      <c r="I14" s="22">
        <v>9.75504941985389</v>
      </c>
      <c r="J14" s="5">
        <v>5803</v>
      </c>
      <c r="K14" s="22">
        <v>8.792157813399594</v>
      </c>
      <c r="L14" s="5">
        <v>244</v>
      </c>
      <c r="M14" s="22">
        <v>5.560619872379216</v>
      </c>
      <c r="N14" s="5">
        <v>3018</v>
      </c>
      <c r="O14" s="22">
        <v>6.091800896209277</v>
      </c>
      <c r="P14" s="5">
        <v>394</v>
      </c>
      <c r="Q14" s="22">
        <v>5.410601483109036</v>
      </c>
    </row>
    <row r="15" spans="1:17" ht="12.75">
      <c r="A15" s="20" t="s">
        <v>88</v>
      </c>
      <c r="B15" s="5">
        <v>1500</v>
      </c>
      <c r="C15" s="22">
        <v>1.0034921526913658</v>
      </c>
      <c r="D15" s="5">
        <v>152</v>
      </c>
      <c r="E15" s="22">
        <v>0.8535010388006063</v>
      </c>
      <c r="F15" s="5">
        <v>10</v>
      </c>
      <c r="G15" s="22">
        <v>0.4699248120300752</v>
      </c>
      <c r="H15" s="5">
        <v>48</v>
      </c>
      <c r="I15" s="22">
        <v>2.0627417275461966</v>
      </c>
      <c r="J15" s="5">
        <v>728</v>
      </c>
      <c r="K15" s="22">
        <v>1.1029968788824582</v>
      </c>
      <c r="L15" s="5">
        <v>37</v>
      </c>
      <c r="M15" s="22">
        <v>0.8432087511394712</v>
      </c>
      <c r="N15" s="5">
        <v>474</v>
      </c>
      <c r="O15" s="22">
        <v>0.9567639578539421</v>
      </c>
      <c r="P15" s="5">
        <v>51</v>
      </c>
      <c r="Q15" s="22">
        <v>0.7003570447679209</v>
      </c>
    </row>
    <row r="16" spans="1:17" ht="12.75">
      <c r="A16" s="20" t="s">
        <v>26</v>
      </c>
      <c r="B16" s="5">
        <v>46</v>
      </c>
      <c r="C16" s="22">
        <v>0.03077375934920189</v>
      </c>
      <c r="D16" s="5">
        <v>8</v>
      </c>
      <c r="E16" s="22">
        <v>0.044921107305295076</v>
      </c>
      <c r="F16" s="31" t="s">
        <v>123</v>
      </c>
      <c r="G16" s="59" t="s">
        <v>123</v>
      </c>
      <c r="H16" s="5">
        <v>1</v>
      </c>
      <c r="I16" s="30" t="s">
        <v>122</v>
      </c>
      <c r="J16" s="5">
        <v>10</v>
      </c>
      <c r="K16" s="22">
        <v>0.015151056028605194</v>
      </c>
      <c r="L16" s="5">
        <v>3</v>
      </c>
      <c r="M16" s="30" t="s">
        <v>122</v>
      </c>
      <c r="N16" s="5">
        <v>4</v>
      </c>
      <c r="O16" s="30" t="s">
        <v>122</v>
      </c>
      <c r="P16" s="5">
        <v>20</v>
      </c>
      <c r="Q16" s="22">
        <v>0.274649821477616</v>
      </c>
    </row>
    <row r="17" spans="1:17" ht="12.75">
      <c r="A17" s="13"/>
      <c r="B17" s="14"/>
      <c r="C17" s="13"/>
      <c r="D17" s="14"/>
      <c r="E17" s="13"/>
      <c r="F17" s="14"/>
      <c r="G17" s="13"/>
      <c r="H17" s="14"/>
      <c r="I17" s="13"/>
      <c r="J17" s="14"/>
      <c r="K17" s="13"/>
      <c r="L17" s="14"/>
      <c r="M17" s="13"/>
      <c r="N17" s="14"/>
      <c r="O17" s="13"/>
      <c r="P17" s="14"/>
      <c r="Q17" s="13"/>
    </row>
    <row r="18" spans="1:17" ht="19.5" customHeight="1">
      <c r="A18" s="27" t="s">
        <v>13</v>
      </c>
      <c r="B18" s="5">
        <v>149478</v>
      </c>
      <c r="C18" s="29">
        <v>100</v>
      </c>
      <c r="D18" s="5">
        <v>17809</v>
      </c>
      <c r="E18" s="29">
        <v>100</v>
      </c>
      <c r="F18" s="5">
        <v>2128</v>
      </c>
      <c r="G18" s="29">
        <v>100</v>
      </c>
      <c r="H18" s="5">
        <v>2327</v>
      </c>
      <c r="I18" s="29">
        <v>100</v>
      </c>
      <c r="J18" s="5">
        <v>66002</v>
      </c>
      <c r="K18" s="29">
        <v>100</v>
      </c>
      <c r="L18" s="5">
        <v>4388</v>
      </c>
      <c r="M18" s="29">
        <v>100</v>
      </c>
      <c r="N18" s="5">
        <v>49542</v>
      </c>
      <c r="O18" s="29">
        <v>100</v>
      </c>
      <c r="P18" s="5">
        <v>7282</v>
      </c>
      <c r="Q18" s="29">
        <v>100</v>
      </c>
    </row>
    <row r="19" spans="1:17" ht="25.5">
      <c r="A19" s="24" t="s">
        <v>120</v>
      </c>
      <c r="B19" s="96">
        <v>26.152</v>
      </c>
      <c r="C19" s="97"/>
      <c r="D19" s="96">
        <v>23.059</v>
      </c>
      <c r="E19" s="97"/>
      <c r="F19" s="96">
        <v>23.307</v>
      </c>
      <c r="G19" s="97"/>
      <c r="H19" s="96">
        <v>27.266</v>
      </c>
      <c r="I19" s="97"/>
      <c r="J19" s="96">
        <v>27.488</v>
      </c>
      <c r="K19" s="97"/>
      <c r="L19" s="96">
        <v>23.907</v>
      </c>
      <c r="M19" s="97"/>
      <c r="N19" s="96">
        <v>25.5</v>
      </c>
      <c r="O19" s="97"/>
      <c r="P19" s="96">
        <v>24.831</v>
      </c>
      <c r="Q19" s="97"/>
    </row>
    <row r="21" ht="12.75">
      <c r="A21" s="1" t="s">
        <v>79</v>
      </c>
    </row>
  </sheetData>
  <mergeCells count="20">
    <mergeCell ref="N19:O19"/>
    <mergeCell ref="A6:A7"/>
    <mergeCell ref="P6:Q6"/>
    <mergeCell ref="N6:O6"/>
    <mergeCell ref="L6:M6"/>
    <mergeCell ref="J6:K6"/>
    <mergeCell ref="H6:I6"/>
    <mergeCell ref="F6:G6"/>
    <mergeCell ref="D6:E6"/>
    <mergeCell ref="B6:C6"/>
    <mergeCell ref="P19:Q19"/>
    <mergeCell ref="A4:Q4"/>
    <mergeCell ref="A3:Q3"/>
    <mergeCell ref="A2:Q2"/>
    <mergeCell ref="B19:C19"/>
    <mergeCell ref="D19:E19"/>
    <mergeCell ref="F19:G19"/>
    <mergeCell ref="H19:I19"/>
    <mergeCell ref="J19:K19"/>
    <mergeCell ref="L19:M1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E31"/>
  <sheetViews>
    <sheetView workbookViewId="0" topLeftCell="A1">
      <selection activeCell="A1" sqref="A1"/>
    </sheetView>
  </sheetViews>
  <sheetFormatPr defaultColWidth="7.69921875" defaultRowHeight="19.5"/>
  <cols>
    <col min="1" max="1" width="10.8984375" style="1" customWidth="1"/>
    <col min="2" max="2" width="7.69921875" style="1" customWidth="1"/>
    <col min="3" max="3" width="8.796875" style="1" customWidth="1"/>
    <col min="4" max="16384" width="7.69921875" style="1" customWidth="1"/>
  </cols>
  <sheetData>
    <row r="2" spans="1:3" ht="12.75">
      <c r="A2" s="90" t="s">
        <v>131</v>
      </c>
      <c r="B2" s="90"/>
      <c r="C2" s="90"/>
    </row>
    <row r="3" spans="1:3" ht="12.75">
      <c r="A3" s="91" t="s">
        <v>132</v>
      </c>
      <c r="B3" s="91"/>
      <c r="C3" s="91"/>
    </row>
    <row r="4" spans="1:3" ht="12.75">
      <c r="A4" s="91" t="s">
        <v>57</v>
      </c>
      <c r="B4" s="91"/>
      <c r="C4" s="91"/>
    </row>
    <row r="5" spans="1:3" ht="12.75">
      <c r="A5" s="91" t="s">
        <v>246</v>
      </c>
      <c r="B5" s="91"/>
      <c r="C5" s="91"/>
    </row>
    <row r="7" spans="1:3" ht="12.75">
      <c r="A7" s="27" t="s">
        <v>76</v>
      </c>
      <c r="B7" s="27" t="s">
        <v>58</v>
      </c>
      <c r="C7" s="27" t="s">
        <v>77</v>
      </c>
    </row>
    <row r="8" spans="1:3" ht="12.75">
      <c r="A8" s="13"/>
      <c r="B8" s="13"/>
      <c r="C8" s="13"/>
    </row>
    <row r="9" spans="1:3" ht="12.75">
      <c r="A9" s="35" t="s">
        <v>78</v>
      </c>
      <c r="B9" s="20" t="s">
        <v>60</v>
      </c>
      <c r="C9" s="22">
        <v>78.5</v>
      </c>
    </row>
    <row r="10" spans="1:3" ht="12.75">
      <c r="A10" s="35" t="s">
        <v>103</v>
      </c>
      <c r="B10" s="20" t="s">
        <v>61</v>
      </c>
      <c r="C10" s="22">
        <v>87.6</v>
      </c>
    </row>
    <row r="11" spans="1:3" ht="12.75">
      <c r="A11" s="35" t="s">
        <v>104</v>
      </c>
      <c r="B11" s="20" t="s">
        <v>62</v>
      </c>
      <c r="C11" s="22">
        <v>123.1</v>
      </c>
    </row>
    <row r="12" spans="1:3" ht="12.75">
      <c r="A12" s="35" t="s">
        <v>105</v>
      </c>
      <c r="B12" s="20" t="s">
        <v>63</v>
      </c>
      <c r="C12" s="22">
        <v>91.7</v>
      </c>
    </row>
    <row r="13" spans="1:3" ht="12.75">
      <c r="A13" s="22"/>
      <c r="B13" s="13"/>
      <c r="C13" s="22"/>
    </row>
    <row r="14" spans="1:3" ht="12.75">
      <c r="A14" s="35" t="s">
        <v>106</v>
      </c>
      <c r="B14" s="20" t="s">
        <v>64</v>
      </c>
      <c r="C14" s="22">
        <v>66.3</v>
      </c>
    </row>
    <row r="15" spans="1:3" ht="12.75">
      <c r="A15" s="35" t="s">
        <v>107</v>
      </c>
      <c r="B15" s="20" t="s">
        <v>65</v>
      </c>
      <c r="C15" s="22">
        <v>63.2</v>
      </c>
    </row>
    <row r="16" spans="1:3" ht="12.75">
      <c r="A16" s="35" t="s">
        <v>108</v>
      </c>
      <c r="B16" s="20" t="s">
        <v>66</v>
      </c>
      <c r="C16" s="22">
        <v>61.7</v>
      </c>
    </row>
    <row r="17" spans="1:3" ht="12.75">
      <c r="A17" s="35" t="s">
        <v>109</v>
      </c>
      <c r="B17" s="20" t="s">
        <v>67</v>
      </c>
      <c r="C17" s="22">
        <v>59.3</v>
      </c>
    </row>
    <row r="18" spans="1:3" ht="12.75">
      <c r="A18" s="35" t="s">
        <v>110</v>
      </c>
      <c r="B18" s="20" t="s">
        <v>68</v>
      </c>
      <c r="C18" s="22">
        <v>63.1</v>
      </c>
    </row>
    <row r="19" spans="1:3" ht="12.75">
      <c r="A19" s="35" t="s">
        <v>111</v>
      </c>
      <c r="B19" s="20" t="s">
        <v>69</v>
      </c>
      <c r="C19" s="22">
        <v>63.8</v>
      </c>
    </row>
    <row r="20" spans="1:3" ht="12.75">
      <c r="A20" s="35" t="s">
        <v>110</v>
      </c>
      <c r="B20" s="20" t="s">
        <v>70</v>
      </c>
      <c r="C20" s="22">
        <v>63.2</v>
      </c>
    </row>
    <row r="21" spans="1:3" ht="12.75">
      <c r="A21" s="35" t="s">
        <v>112</v>
      </c>
      <c r="B21" s="20" t="s">
        <v>71</v>
      </c>
      <c r="C21" s="22">
        <v>64.3</v>
      </c>
    </row>
    <row r="22" spans="1:3" ht="12.75">
      <c r="A22" s="35" t="s">
        <v>113</v>
      </c>
      <c r="B22" s="20" t="s">
        <v>72</v>
      </c>
      <c r="C22" s="22">
        <v>63.9</v>
      </c>
    </row>
    <row r="23" spans="1:3" ht="12.75">
      <c r="A23" s="35" t="s">
        <v>114</v>
      </c>
      <c r="B23" s="20" t="s">
        <v>73</v>
      </c>
      <c r="C23" s="22">
        <v>67.9</v>
      </c>
    </row>
    <row r="24" spans="1:3" ht="12.75">
      <c r="A24" s="22"/>
      <c r="B24" s="13"/>
      <c r="C24" s="22"/>
    </row>
    <row r="25" spans="1:3" ht="12.75">
      <c r="A25" s="35">
        <v>70.9</v>
      </c>
      <c r="B25" s="20" t="s">
        <v>74</v>
      </c>
      <c r="C25" s="22">
        <v>69.1</v>
      </c>
    </row>
    <row r="26" spans="1:3" ht="12.75">
      <c r="A26" s="35">
        <v>69.6</v>
      </c>
      <c r="B26" s="20">
        <v>1991</v>
      </c>
      <c r="C26" s="22">
        <v>65.1</v>
      </c>
    </row>
    <row r="27" spans="1:3" ht="12.75">
      <c r="A27" s="25"/>
      <c r="B27" s="25"/>
      <c r="C27" s="25"/>
    </row>
    <row r="29" spans="1:5" ht="19.5">
      <c r="A29" s="88" t="s">
        <v>247</v>
      </c>
      <c r="B29" s="89"/>
      <c r="C29" s="89"/>
      <c r="D29" s="18"/>
      <c r="E29" s="18"/>
    </row>
    <row r="31" spans="1:3" ht="26.25" customHeight="1">
      <c r="A31" s="102" t="s">
        <v>79</v>
      </c>
      <c r="B31" s="102"/>
      <c r="C31" s="102"/>
    </row>
  </sheetData>
  <mergeCells count="6">
    <mergeCell ref="A3:C3"/>
    <mergeCell ref="A2:C2"/>
    <mergeCell ref="A29:C29"/>
    <mergeCell ref="A31:C31"/>
    <mergeCell ref="A5:C5"/>
    <mergeCell ref="A4:C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A1" sqref="A1"/>
    </sheetView>
  </sheetViews>
  <sheetFormatPr defaultColWidth="7.69921875" defaultRowHeight="19.5"/>
  <cols>
    <col min="1" max="3" width="7.69921875" style="1" customWidth="1"/>
    <col min="4" max="4" width="9.296875" style="1" customWidth="1"/>
    <col min="5" max="16384" width="7.69921875" style="1" customWidth="1"/>
  </cols>
  <sheetData>
    <row r="2" spans="1:5" ht="12.75">
      <c r="A2" s="90" t="s">
        <v>133</v>
      </c>
      <c r="B2" s="90"/>
      <c r="C2" s="90"/>
      <c r="D2" s="90"/>
      <c r="E2" s="90"/>
    </row>
    <row r="3" spans="1:5" ht="12.75">
      <c r="A3" s="91" t="s">
        <v>134</v>
      </c>
      <c r="B3" s="91"/>
      <c r="C3" s="91"/>
      <c r="D3" s="91"/>
      <c r="E3" s="91"/>
    </row>
    <row r="4" spans="1:5" ht="12.75">
      <c r="A4" s="91" t="s">
        <v>249</v>
      </c>
      <c r="B4" s="91"/>
      <c r="C4" s="91"/>
      <c r="D4" s="91"/>
      <c r="E4" s="91"/>
    </row>
    <row r="6" spans="1:5" ht="12.75">
      <c r="A6" s="93" t="s">
        <v>101</v>
      </c>
      <c r="B6" s="93"/>
      <c r="C6" s="94" t="s">
        <v>58</v>
      </c>
      <c r="D6" s="93" t="s">
        <v>102</v>
      </c>
      <c r="E6" s="93"/>
    </row>
    <row r="7" spans="1:5" ht="12.75">
      <c r="A7" s="26" t="s">
        <v>23</v>
      </c>
      <c r="B7" s="26" t="s">
        <v>24</v>
      </c>
      <c r="C7" s="87"/>
      <c r="D7" s="26" t="s">
        <v>23</v>
      </c>
      <c r="E7" s="26" t="s">
        <v>24</v>
      </c>
    </row>
    <row r="8" spans="1:5" ht="12.75">
      <c r="A8" s="13"/>
      <c r="B8" s="13"/>
      <c r="C8" s="13"/>
      <c r="D8" s="13"/>
      <c r="E8" s="13"/>
    </row>
    <row r="9" spans="1:5" ht="12.75">
      <c r="A9" s="35">
        <f>144159/7849351*1000</f>
        <v>18.365722210664295</v>
      </c>
      <c r="B9" s="35">
        <f>26513/950717*1000</f>
        <v>27.88737342447858</v>
      </c>
      <c r="C9" s="20">
        <v>1970</v>
      </c>
      <c r="D9" s="35">
        <f>144159/1639820*1000</f>
        <v>87.91147808905855</v>
      </c>
      <c r="E9" s="35">
        <f>26513/214602*1000</f>
        <v>123.54498094146373</v>
      </c>
    </row>
    <row r="10" spans="1:5" ht="12.75">
      <c r="A10" s="35">
        <f>110058/7941852*1000</f>
        <v>13.85797670367063</v>
      </c>
      <c r="B10" s="35">
        <f>22692/1073761*1000</f>
        <v>21.133194444573792</v>
      </c>
      <c r="C10" s="20">
        <v>1975</v>
      </c>
      <c r="D10" s="35">
        <f>110058/1758943*1000</f>
        <v>62.57053241634322</v>
      </c>
      <c r="E10" s="35">
        <f>22692/253421*1000</f>
        <v>89.54269772434013</v>
      </c>
    </row>
    <row r="11" spans="1:5" ht="12.75">
      <c r="A11" s="35">
        <f>119698/7958256*1000</f>
        <v>15.040732542406275</v>
      </c>
      <c r="B11" s="35">
        <f>23422/1200615*1000</f>
        <v>19.508335311486196</v>
      </c>
      <c r="C11" s="20">
        <v>1980</v>
      </c>
      <c r="D11" s="35">
        <f>119698/1864087*1000</f>
        <v>64.21266818555142</v>
      </c>
      <c r="E11" s="35">
        <f>23422/299057*1000</f>
        <v>78.31951768391978</v>
      </c>
    </row>
    <row r="12" spans="1:5" ht="12.75">
      <c r="A12" s="35">
        <f>114150/7748768*1000</f>
        <v>14.731374071336242</v>
      </c>
      <c r="B12" s="35">
        <f>21935/1224688*1000</f>
        <v>17.910684190585684</v>
      </c>
      <c r="C12" s="20">
        <v>1985</v>
      </c>
      <c r="D12" s="35">
        <f>114150/1818082*1000</f>
        <v>62.78594694848748</v>
      </c>
      <c r="E12" s="35">
        <f>21935/315149*1000</f>
        <v>69.60199778517463</v>
      </c>
    </row>
    <row r="13" spans="1:5" ht="12.75">
      <c r="A13" s="35">
        <v>15.2</v>
      </c>
      <c r="B13" s="35">
        <v>24.7</v>
      </c>
      <c r="C13" s="20">
        <v>1990</v>
      </c>
      <c r="D13" s="35">
        <v>65.3</v>
      </c>
      <c r="E13" s="35">
        <v>93.5</v>
      </c>
    </row>
    <row r="14" spans="1:5" ht="12.75">
      <c r="A14" s="10">
        <v>14.7</v>
      </c>
      <c r="B14" s="10">
        <v>24.3</v>
      </c>
      <c r="C14" s="20">
        <v>1991</v>
      </c>
      <c r="D14" s="10">
        <v>62.9</v>
      </c>
      <c r="E14" s="10">
        <v>92.3</v>
      </c>
    </row>
    <row r="15" spans="1:5" ht="12.75">
      <c r="A15" s="8"/>
      <c r="B15" s="8"/>
      <c r="C15" s="26"/>
      <c r="D15" s="25"/>
      <c r="E15" s="25"/>
    </row>
    <row r="16" spans="1:5" ht="38.25">
      <c r="A16" s="37">
        <v>-20.1</v>
      </c>
      <c r="B16" s="37">
        <v>-12.9</v>
      </c>
      <c r="C16" s="24" t="s">
        <v>250</v>
      </c>
      <c r="D16" s="37">
        <v>-28.4</v>
      </c>
      <c r="E16" s="37">
        <v>-25.3</v>
      </c>
    </row>
    <row r="18" spans="1:5" ht="27.75" customHeight="1">
      <c r="A18" s="103" t="s">
        <v>79</v>
      </c>
      <c r="B18" s="104"/>
      <c r="C18" s="104"/>
      <c r="D18" s="104"/>
      <c r="E18" s="104"/>
    </row>
  </sheetData>
  <mergeCells count="7">
    <mergeCell ref="A3:E3"/>
    <mergeCell ref="A2:E2"/>
    <mergeCell ref="A18:E18"/>
    <mergeCell ref="D6:E6"/>
    <mergeCell ref="A6:B6"/>
    <mergeCell ref="C6:C7"/>
    <mergeCell ref="A4:E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G22"/>
  <sheetViews>
    <sheetView workbookViewId="0" topLeftCell="A1">
      <selection activeCell="A1" sqref="A1"/>
    </sheetView>
  </sheetViews>
  <sheetFormatPr defaultColWidth="7.69921875" defaultRowHeight="19.5"/>
  <cols>
    <col min="1" max="1" width="10.69921875" style="1" customWidth="1"/>
    <col min="2" max="3" width="7.69921875" style="1" customWidth="1"/>
    <col min="4" max="4" width="8.5" style="1" customWidth="1"/>
    <col min="5" max="5" width="9.296875" style="1" customWidth="1"/>
    <col min="6" max="16384" width="7.69921875" style="1" customWidth="1"/>
  </cols>
  <sheetData>
    <row r="2" spans="1:7" ht="12.75">
      <c r="A2" s="107" t="s">
        <v>135</v>
      </c>
      <c r="B2" s="107"/>
      <c r="C2" s="107"/>
      <c r="D2" s="107"/>
      <c r="E2" s="107"/>
      <c r="F2" s="107"/>
      <c r="G2" s="107"/>
    </row>
    <row r="3" spans="1:7" ht="12.75">
      <c r="A3" s="90" t="s">
        <v>136</v>
      </c>
      <c r="B3" s="90"/>
      <c r="C3" s="90"/>
      <c r="D3" s="90"/>
      <c r="E3" s="90"/>
      <c r="F3" s="90"/>
      <c r="G3" s="90"/>
    </row>
    <row r="4" spans="1:7" ht="12.75">
      <c r="A4" s="90" t="s">
        <v>137</v>
      </c>
      <c r="B4" s="90"/>
      <c r="C4" s="90"/>
      <c r="D4" s="90"/>
      <c r="E4" s="90"/>
      <c r="F4" s="90"/>
      <c r="G4" s="90"/>
    </row>
    <row r="5" spans="1:7" ht="12.75">
      <c r="A5" s="90" t="s">
        <v>138</v>
      </c>
      <c r="B5" s="90"/>
      <c r="C5" s="90"/>
      <c r="D5" s="90"/>
      <c r="E5" s="90"/>
      <c r="F5" s="90"/>
      <c r="G5" s="90"/>
    </row>
    <row r="6" spans="1:7" ht="12.75">
      <c r="A6" s="90" t="s">
        <v>248</v>
      </c>
      <c r="B6" s="90"/>
      <c r="C6" s="90"/>
      <c r="D6" s="90"/>
      <c r="E6" s="90"/>
      <c r="F6" s="90"/>
      <c r="G6" s="90"/>
    </row>
    <row r="8" spans="1:7" ht="12.75">
      <c r="A8" s="98" t="s">
        <v>139</v>
      </c>
      <c r="B8" s="93" t="s">
        <v>90</v>
      </c>
      <c r="C8" s="93"/>
      <c r="D8" s="93" t="s">
        <v>91</v>
      </c>
      <c r="E8" s="93"/>
      <c r="F8" s="93" t="s">
        <v>92</v>
      </c>
      <c r="G8" s="93"/>
    </row>
    <row r="9" spans="1:7" ht="12.75">
      <c r="A9" s="99"/>
      <c r="B9" s="27" t="s">
        <v>7</v>
      </c>
      <c r="C9" s="27" t="s">
        <v>8</v>
      </c>
      <c r="D9" s="27" t="s">
        <v>7</v>
      </c>
      <c r="E9" s="27" t="s">
        <v>8</v>
      </c>
      <c r="F9" s="27" t="s">
        <v>7</v>
      </c>
      <c r="G9" s="27" t="s">
        <v>8</v>
      </c>
    </row>
    <row r="10" spans="1:7" ht="19.5" customHeight="1">
      <c r="A10" s="36" t="s">
        <v>93</v>
      </c>
      <c r="B10" s="28">
        <v>99585</v>
      </c>
      <c r="C10" s="29">
        <v>100</v>
      </c>
      <c r="D10" s="28">
        <v>24677</v>
      </c>
      <c r="E10" s="29">
        <v>100</v>
      </c>
      <c r="F10" s="28">
        <v>74908</v>
      </c>
      <c r="G10" s="29">
        <v>100</v>
      </c>
    </row>
    <row r="11" spans="1:7" ht="12.75">
      <c r="A11" s="13"/>
      <c r="C11" s="13"/>
      <c r="E11" s="13"/>
      <c r="G11" s="13"/>
    </row>
    <row r="12" spans="1:7" ht="12.75">
      <c r="A12" s="32" t="s">
        <v>94</v>
      </c>
      <c r="B12" s="5">
        <v>4637</v>
      </c>
      <c r="C12" s="22">
        <v>4.656323743535673</v>
      </c>
      <c r="D12" s="5">
        <v>2875</v>
      </c>
      <c r="E12" s="22">
        <v>11.650524780159662</v>
      </c>
      <c r="F12" s="5">
        <v>1762</v>
      </c>
      <c r="G12" s="22">
        <v>2.3522187216318686</v>
      </c>
    </row>
    <row r="13" spans="1:7" ht="12.75">
      <c r="A13" s="32" t="s">
        <v>95</v>
      </c>
      <c r="B13" s="5">
        <v>34048</v>
      </c>
      <c r="C13" s="22">
        <v>34.18988803534669</v>
      </c>
      <c r="D13" s="5">
        <v>10200</v>
      </c>
      <c r="E13" s="22">
        <v>41.33403574178385</v>
      </c>
      <c r="F13" s="5">
        <v>23848</v>
      </c>
      <c r="G13" s="22">
        <v>31.836385966785922</v>
      </c>
    </row>
    <row r="14" spans="1:7" ht="12.75">
      <c r="A14" s="32" t="s">
        <v>96</v>
      </c>
      <c r="B14" s="5">
        <v>22925</v>
      </c>
      <c r="C14" s="22">
        <v>23.020535221167844</v>
      </c>
      <c r="D14" s="5">
        <v>3926</v>
      </c>
      <c r="E14" s="22">
        <v>15.909551404141508</v>
      </c>
      <c r="F14" s="5">
        <v>18999</v>
      </c>
      <c r="G14" s="22">
        <v>25.363112084156565</v>
      </c>
    </row>
    <row r="15" spans="1:7" ht="12.75">
      <c r="A15" s="32" t="s">
        <v>97</v>
      </c>
      <c r="B15" s="5">
        <v>20650</v>
      </c>
      <c r="C15" s="22">
        <v>20.73605462670081</v>
      </c>
      <c r="D15" s="5">
        <v>3515</v>
      </c>
      <c r="E15" s="22">
        <v>14.244032905134334</v>
      </c>
      <c r="F15" s="5">
        <v>17135</v>
      </c>
      <c r="G15" s="22">
        <v>22.874726330965984</v>
      </c>
    </row>
    <row r="16" spans="1:7" ht="12.75">
      <c r="A16" s="32" t="s">
        <v>98</v>
      </c>
      <c r="B16" s="5">
        <v>17325</v>
      </c>
      <c r="C16" s="22">
        <v>17.397198373248983</v>
      </c>
      <c r="D16" s="5">
        <v>4161</v>
      </c>
      <c r="E16" s="22">
        <v>16.861855168780647</v>
      </c>
      <c r="F16" s="5">
        <v>13164</v>
      </c>
      <c r="G16" s="22">
        <v>17.573556896459657</v>
      </c>
    </row>
    <row r="17" spans="1:7" ht="12.75">
      <c r="A17" s="26"/>
      <c r="B17" s="39"/>
      <c r="C17" s="39"/>
      <c r="D17" s="39"/>
      <c r="E17" s="25"/>
      <c r="F17" s="25"/>
      <c r="G17" s="25"/>
    </row>
    <row r="18" spans="1:7" ht="25.5">
      <c r="A18" s="24" t="s">
        <v>140</v>
      </c>
      <c r="B18" s="78" t="s">
        <v>251</v>
      </c>
      <c r="C18" s="97"/>
      <c r="D18" s="78" t="s">
        <v>100</v>
      </c>
      <c r="E18" s="97"/>
      <c r="F18" s="78" t="s">
        <v>99</v>
      </c>
      <c r="G18" s="97"/>
    </row>
    <row r="20" spans="1:7" ht="81.75" customHeight="1">
      <c r="A20" s="103" t="s">
        <v>141</v>
      </c>
      <c r="B20" s="105"/>
      <c r="C20" s="105"/>
      <c r="D20" s="105"/>
      <c r="E20" s="105"/>
      <c r="F20" s="105"/>
      <c r="G20" s="105"/>
    </row>
    <row r="22" spans="1:7" ht="19.5">
      <c r="A22" s="106" t="s">
        <v>79</v>
      </c>
      <c r="B22" s="105"/>
      <c r="C22" s="105"/>
      <c r="D22" s="105"/>
      <c r="E22" s="105"/>
      <c r="F22" s="105"/>
      <c r="G22" s="105"/>
    </row>
  </sheetData>
  <mergeCells count="14">
    <mergeCell ref="A8:A9"/>
    <mergeCell ref="A6:G6"/>
    <mergeCell ref="A5:G5"/>
    <mergeCell ref="A4:G4"/>
    <mergeCell ref="A20:G20"/>
    <mergeCell ref="A22:G22"/>
    <mergeCell ref="A3:G3"/>
    <mergeCell ref="A2:G2"/>
    <mergeCell ref="B18:C18"/>
    <mergeCell ref="D18:E18"/>
    <mergeCell ref="F18:G18"/>
    <mergeCell ref="F8:G8"/>
    <mergeCell ref="D8:E8"/>
    <mergeCell ref="B8:C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K24"/>
  <sheetViews>
    <sheetView workbookViewId="0" topLeftCell="A1">
      <selection activeCell="A1" sqref="A1"/>
    </sheetView>
  </sheetViews>
  <sheetFormatPr defaultColWidth="7.69921875" defaultRowHeight="19.5"/>
  <cols>
    <col min="1" max="1" width="10.296875" style="1" customWidth="1"/>
    <col min="2" max="3" width="7.69921875" style="1" customWidth="1"/>
    <col min="4" max="5" width="8.5" style="1" customWidth="1"/>
    <col min="6" max="16384" width="7.69921875" style="1" customWidth="1"/>
  </cols>
  <sheetData>
    <row r="2" spans="1:11" ht="12.75">
      <c r="A2" s="107" t="s">
        <v>142</v>
      </c>
      <c r="B2" s="107"/>
      <c r="C2" s="107"/>
      <c r="D2" s="107"/>
      <c r="E2" s="107"/>
      <c r="F2" s="107"/>
      <c r="G2" s="107"/>
      <c r="H2" s="107"/>
      <c r="I2" s="107"/>
      <c r="J2" s="107"/>
      <c r="K2" s="107"/>
    </row>
    <row r="3" spans="1:11" ht="12.75">
      <c r="A3" s="91" t="s">
        <v>143</v>
      </c>
      <c r="B3" s="91"/>
      <c r="C3" s="91"/>
      <c r="D3" s="91"/>
      <c r="E3" s="91"/>
      <c r="F3" s="91"/>
      <c r="G3" s="91"/>
      <c r="H3" s="91"/>
      <c r="I3" s="91"/>
      <c r="J3" s="91"/>
      <c r="K3" s="91"/>
    </row>
    <row r="4" spans="1:11" ht="12.75">
      <c r="A4" s="91" t="s">
        <v>144</v>
      </c>
      <c r="B4" s="91"/>
      <c r="C4" s="91"/>
      <c r="D4" s="91"/>
      <c r="E4" s="91"/>
      <c r="F4" s="91"/>
      <c r="G4" s="91"/>
      <c r="H4" s="91"/>
      <c r="I4" s="91"/>
      <c r="J4" s="91"/>
      <c r="K4" s="91"/>
    </row>
    <row r="5" spans="1:11" ht="12.75">
      <c r="A5" s="91" t="s">
        <v>248</v>
      </c>
      <c r="B5" s="91"/>
      <c r="C5" s="91"/>
      <c r="D5" s="91"/>
      <c r="E5" s="91"/>
      <c r="F5" s="91"/>
      <c r="G5" s="91"/>
      <c r="H5" s="91"/>
      <c r="I5" s="91"/>
      <c r="J5" s="91"/>
      <c r="K5" s="91"/>
    </row>
    <row r="7" spans="1:11" ht="12.75">
      <c r="A7" s="79" t="s">
        <v>119</v>
      </c>
      <c r="B7" s="93" t="s">
        <v>1</v>
      </c>
      <c r="C7" s="93"/>
      <c r="D7" s="93"/>
      <c r="E7" s="93"/>
      <c r="F7" s="93"/>
      <c r="G7" s="93"/>
      <c r="H7" s="93"/>
      <c r="I7" s="93"/>
      <c r="J7" s="93"/>
      <c r="K7" s="93"/>
    </row>
    <row r="8" spans="1:11" ht="12.75">
      <c r="A8" s="80"/>
      <c r="B8" s="92" t="s">
        <v>2</v>
      </c>
      <c r="C8" s="92"/>
      <c r="D8" s="92" t="s">
        <v>3</v>
      </c>
      <c r="E8" s="92"/>
      <c r="F8" s="92" t="s">
        <v>4</v>
      </c>
      <c r="G8" s="92"/>
      <c r="H8" s="92" t="s">
        <v>5</v>
      </c>
      <c r="I8" s="92"/>
      <c r="J8" s="92" t="s">
        <v>6</v>
      </c>
      <c r="K8" s="92"/>
    </row>
    <row r="9" spans="1:11" ht="12.75">
      <c r="A9" s="81"/>
      <c r="B9" s="26" t="s">
        <v>7</v>
      </c>
      <c r="C9" s="26" t="s">
        <v>8</v>
      </c>
      <c r="D9" s="27" t="s">
        <v>7</v>
      </c>
      <c r="E9" s="27" t="s">
        <v>8</v>
      </c>
      <c r="F9" s="27" t="s">
        <v>7</v>
      </c>
      <c r="G9" s="27" t="s">
        <v>8</v>
      </c>
      <c r="H9" s="27" t="s">
        <v>7</v>
      </c>
      <c r="I9" s="27" t="s">
        <v>8</v>
      </c>
      <c r="J9" s="27" t="s">
        <v>7</v>
      </c>
      <c r="K9" s="27" t="s">
        <v>8</v>
      </c>
    </row>
    <row r="10" spans="1:11" ht="12.75">
      <c r="A10" s="42"/>
      <c r="B10" s="13"/>
      <c r="C10" s="13"/>
      <c r="D10" s="13"/>
      <c r="E10" s="13"/>
      <c r="F10" s="13"/>
      <c r="G10" s="13"/>
      <c r="H10" s="13"/>
      <c r="I10" s="13"/>
      <c r="J10" s="13"/>
      <c r="K10" s="13"/>
    </row>
    <row r="11" spans="1:11" ht="12.75">
      <c r="A11" s="20" t="s">
        <v>82</v>
      </c>
      <c r="B11" s="21">
        <v>173</v>
      </c>
      <c r="C11" s="22">
        <v>41.8</v>
      </c>
      <c r="D11" s="21">
        <v>64</v>
      </c>
      <c r="E11" s="22">
        <v>51.2</v>
      </c>
      <c r="F11" s="21">
        <v>105</v>
      </c>
      <c r="G11" s="22">
        <v>37.1</v>
      </c>
      <c r="H11" s="21">
        <v>4</v>
      </c>
      <c r="I11" s="34" t="s">
        <v>122</v>
      </c>
      <c r="J11" s="31" t="s">
        <v>123</v>
      </c>
      <c r="K11" s="31" t="s">
        <v>123</v>
      </c>
    </row>
    <row r="12" spans="1:11" ht="12.75">
      <c r="A12" s="20" t="s">
        <v>126</v>
      </c>
      <c r="B12" s="21">
        <v>11407</v>
      </c>
      <c r="C12" s="22">
        <v>59</v>
      </c>
      <c r="D12" s="21">
        <v>6927</v>
      </c>
      <c r="E12" s="22">
        <v>62.2</v>
      </c>
      <c r="F12" s="21">
        <v>4314</v>
      </c>
      <c r="G12" s="22">
        <v>54.7</v>
      </c>
      <c r="H12" s="21">
        <v>155</v>
      </c>
      <c r="I12" s="22">
        <v>56</v>
      </c>
      <c r="J12" s="21">
        <v>11</v>
      </c>
      <c r="K12" s="22">
        <v>33.3</v>
      </c>
    </row>
    <row r="13" spans="1:11" ht="12.75">
      <c r="A13" s="20" t="s">
        <v>127</v>
      </c>
      <c r="B13" s="21">
        <v>28640</v>
      </c>
      <c r="C13" s="22">
        <v>72.4</v>
      </c>
      <c r="D13" s="21">
        <v>21776</v>
      </c>
      <c r="E13" s="22">
        <v>76.1</v>
      </c>
      <c r="F13" s="21">
        <v>6450</v>
      </c>
      <c r="G13" s="22">
        <v>62.7</v>
      </c>
      <c r="H13" s="21">
        <v>369</v>
      </c>
      <c r="I13" s="22">
        <v>64.6</v>
      </c>
      <c r="J13" s="21">
        <v>45</v>
      </c>
      <c r="K13" s="22">
        <v>59.2</v>
      </c>
    </row>
    <row r="14" spans="1:11" ht="12.75">
      <c r="A14" s="20" t="s">
        <v>128</v>
      </c>
      <c r="B14" s="21">
        <v>38689</v>
      </c>
      <c r="C14" s="22">
        <v>84.1</v>
      </c>
      <c r="D14" s="21">
        <v>33212</v>
      </c>
      <c r="E14" s="22">
        <v>87.1</v>
      </c>
      <c r="F14" s="21">
        <v>4768</v>
      </c>
      <c r="G14" s="22">
        <v>68.6</v>
      </c>
      <c r="H14" s="21">
        <v>617</v>
      </c>
      <c r="I14" s="22">
        <v>77.9</v>
      </c>
      <c r="J14" s="21">
        <v>92</v>
      </c>
      <c r="K14" s="22">
        <v>74.2</v>
      </c>
    </row>
    <row r="15" spans="1:11" ht="12.75">
      <c r="A15" s="20" t="s">
        <v>129</v>
      </c>
      <c r="B15" s="21">
        <v>27615</v>
      </c>
      <c r="C15" s="22">
        <v>86.2</v>
      </c>
      <c r="D15" s="21">
        <v>23955</v>
      </c>
      <c r="E15" s="22">
        <v>88.6</v>
      </c>
      <c r="F15" s="21">
        <v>3093</v>
      </c>
      <c r="G15" s="22">
        <v>72.7</v>
      </c>
      <c r="H15" s="21">
        <v>459</v>
      </c>
      <c r="I15" s="22">
        <v>77.8</v>
      </c>
      <c r="J15" s="21">
        <v>108</v>
      </c>
      <c r="K15" s="22">
        <v>75</v>
      </c>
    </row>
    <row r="16" spans="1:11" ht="12.75">
      <c r="A16" s="20" t="s">
        <v>130</v>
      </c>
      <c r="B16" s="21">
        <v>9011</v>
      </c>
      <c r="C16" s="22">
        <v>84.8</v>
      </c>
      <c r="D16" s="21">
        <v>7699</v>
      </c>
      <c r="E16" s="22">
        <v>87.9</v>
      </c>
      <c r="F16" s="21">
        <v>1082</v>
      </c>
      <c r="G16" s="22">
        <v>68.1</v>
      </c>
      <c r="H16" s="21">
        <v>197</v>
      </c>
      <c r="I16" s="22">
        <v>83.1</v>
      </c>
      <c r="J16" s="21">
        <v>33</v>
      </c>
      <c r="K16" s="22">
        <v>76.7</v>
      </c>
    </row>
    <row r="17" spans="1:11" ht="12.75">
      <c r="A17" s="20" t="s">
        <v>88</v>
      </c>
      <c r="B17" s="21">
        <v>1189</v>
      </c>
      <c r="C17" s="22">
        <v>79.3</v>
      </c>
      <c r="D17" s="21">
        <v>972</v>
      </c>
      <c r="E17" s="22">
        <v>83.7</v>
      </c>
      <c r="F17" s="21">
        <v>184</v>
      </c>
      <c r="G17" s="22">
        <v>65.2</v>
      </c>
      <c r="H17" s="21">
        <v>29</v>
      </c>
      <c r="I17" s="22">
        <v>61.7</v>
      </c>
      <c r="J17" s="21">
        <v>4</v>
      </c>
      <c r="K17" s="34" t="s">
        <v>122</v>
      </c>
    </row>
    <row r="18" spans="1:11" ht="12.75">
      <c r="A18" s="20" t="s">
        <v>26</v>
      </c>
      <c r="B18" s="11">
        <v>28</v>
      </c>
      <c r="C18" s="60">
        <v>60.9</v>
      </c>
      <c r="D18" s="11">
        <v>20</v>
      </c>
      <c r="E18" s="46">
        <v>62.5</v>
      </c>
      <c r="F18" s="11">
        <v>8</v>
      </c>
      <c r="G18" s="60">
        <v>66.7</v>
      </c>
      <c r="H18" s="61" t="s">
        <v>123</v>
      </c>
      <c r="I18" s="61" t="s">
        <v>123</v>
      </c>
      <c r="J18" s="61" t="s">
        <v>123</v>
      </c>
      <c r="K18" s="61" t="s">
        <v>123</v>
      </c>
    </row>
    <row r="19" spans="1:11" ht="12.75">
      <c r="A19" s="43"/>
      <c r="B19" s="11"/>
      <c r="C19" s="13"/>
      <c r="D19" s="13"/>
      <c r="E19" s="22"/>
      <c r="F19" s="13"/>
      <c r="G19" s="13"/>
      <c r="H19" s="13"/>
      <c r="I19" s="13"/>
      <c r="J19" s="13"/>
      <c r="K19" s="13"/>
    </row>
    <row r="20" spans="1:11" ht="19.5" customHeight="1">
      <c r="A20" s="27" t="s">
        <v>89</v>
      </c>
      <c r="B20" s="28">
        <v>116752</v>
      </c>
      <c r="C20" s="29">
        <v>78.1</v>
      </c>
      <c r="D20" s="28">
        <v>94625</v>
      </c>
      <c r="E20" s="29">
        <v>82.3</v>
      </c>
      <c r="F20" s="28">
        <v>20004</v>
      </c>
      <c r="G20" s="29">
        <v>63.4</v>
      </c>
      <c r="H20" s="28">
        <v>1830</v>
      </c>
      <c r="I20" s="29">
        <v>72.6</v>
      </c>
      <c r="J20" s="28">
        <v>293</v>
      </c>
      <c r="K20" s="29">
        <v>68.1</v>
      </c>
    </row>
    <row r="22" ht="12.75">
      <c r="A22" s="2" t="s">
        <v>149</v>
      </c>
    </row>
    <row r="24" spans="1:7" ht="19.5">
      <c r="A24" s="106" t="s">
        <v>79</v>
      </c>
      <c r="B24" s="105"/>
      <c r="C24" s="105"/>
      <c r="D24" s="105"/>
      <c r="E24" s="105"/>
      <c r="F24" s="105"/>
      <c r="G24" s="105"/>
    </row>
  </sheetData>
  <mergeCells count="12">
    <mergeCell ref="A2:K2"/>
    <mergeCell ref="J8:K8"/>
    <mergeCell ref="B7:K7"/>
    <mergeCell ref="A7:A9"/>
    <mergeCell ref="B8:C8"/>
    <mergeCell ref="D8:E8"/>
    <mergeCell ref="F8:G8"/>
    <mergeCell ref="H8:I8"/>
    <mergeCell ref="A24:G24"/>
    <mergeCell ref="A5:K5"/>
    <mergeCell ref="A4:K4"/>
    <mergeCell ref="A3:K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CrawfordSha</dc:creator>
  <cp:keywords/>
  <dc:description/>
  <cp:lastModifiedBy>CrawfordSha</cp:lastModifiedBy>
  <dcterms:created xsi:type="dcterms:W3CDTF">2003-06-13T17:00:54Z</dcterms:created>
  <dcterms:modified xsi:type="dcterms:W3CDTF">2003-10-27T12:32:34Z</dcterms:modified>
  <cp:category/>
  <cp:version/>
  <cp:contentType/>
  <cp:contentStatus/>
</cp:coreProperties>
</file>