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9690" windowHeight="6165" activeTab="0"/>
  </bookViews>
  <sheets>
    <sheet name="List of Tables" sheetId="1" r:id="rId1"/>
    <sheet name="Overview" sheetId="2" r:id="rId2"/>
    <sheet name="TAB101" sheetId="3" r:id="rId3"/>
    <sheet name="TAB102" sheetId="4" r:id="rId4"/>
    <sheet name="TAB103" sheetId="5" r:id="rId5"/>
    <sheet name="TAB104" sheetId="6" r:id="rId6"/>
    <sheet name="TAB105" sheetId="7" r:id="rId7"/>
    <sheet name="TAB106" sheetId="8" r:id="rId8"/>
    <sheet name="TAB107" sheetId="9" r:id="rId9"/>
    <sheet name="TAB108" sheetId="10" r:id="rId10"/>
    <sheet name="TAB109" sheetId="11" r:id="rId11"/>
    <sheet name="TAB110" sheetId="12" r:id="rId12"/>
    <sheet name="TAB112" sheetId="13" r:id="rId13"/>
    <sheet name="TAB112 A" sheetId="14" r:id="rId14"/>
    <sheet name="TAB112 B" sheetId="15" r:id="rId15"/>
    <sheet name="TAB112 C" sheetId="16" r:id="rId16"/>
    <sheet name="TAB113" sheetId="17" r:id="rId17"/>
    <sheet name="TAB113 A" sheetId="18" state="hidden" r:id="rId18"/>
    <sheet name="TAB114" sheetId="19" state="hidden" r:id="rId19"/>
    <sheet name="TAB115" sheetId="20" r:id="rId20"/>
    <sheet name="TAB115 A" sheetId="21" r:id="rId21"/>
    <sheet name="TAB115 B" sheetId="22" r:id="rId22"/>
    <sheet name="TAB115 C" sheetId="23" r:id="rId23"/>
    <sheet name="TAB116" sheetId="24" r:id="rId24"/>
    <sheet name="TAB116 A" sheetId="25" r:id="rId25"/>
    <sheet name="TAB117" sheetId="26" r:id="rId26"/>
    <sheet name="Sheet1" sheetId="27" r:id="rId27"/>
  </sheets>
  <definedNames>
    <definedName name="_xlnm.Print_Area" localSheetId="0">'List of Tables'!$A$3:$B$119</definedName>
    <definedName name="_xlnm.Print_Area" localSheetId="1">'Overview'!$A$1:$C$20</definedName>
    <definedName name="_xlnm.Print_Area" localSheetId="2">'TAB101'!$B$2:$F$42</definedName>
    <definedName name="_xlnm.Print_Area" localSheetId="3">'TAB102'!$B$2:$R$19</definedName>
    <definedName name="_xlnm.Print_Area" localSheetId="4">'TAB103'!$B$2:$D$42</definedName>
    <definedName name="_xlnm.Print_Area" localSheetId="5">'TAB104'!$A$2:$D$42</definedName>
    <definedName name="_xlnm.Print_Area" localSheetId="6">'TAB105'!$B$2:$H$16</definedName>
    <definedName name="_xlnm.Print_Area" localSheetId="7">'TAB106'!$B$2:$R$20</definedName>
    <definedName name="_xlnm.Print_Area" localSheetId="8">'TAB107'!$B$2:$J$19</definedName>
    <definedName name="_xlnm.Print_Area" localSheetId="9">'TAB108'!$B$2:$R$15</definedName>
    <definedName name="_xlnm.Print_Area" localSheetId="10">'TAB109'!$B$2:$R$17</definedName>
    <definedName name="_xlnm.Print_Area" localSheetId="11">'TAB110'!$B$2:$R$23</definedName>
    <definedName name="_xlnm.Print_Area" localSheetId="12">'TAB112'!$B$2:$R$24</definedName>
    <definedName name="_xlnm.Print_Area" localSheetId="13">'TAB112 A'!$1:$22</definedName>
    <definedName name="_xlnm.Print_Area" localSheetId="15">'TAB112 C'!$1:$21</definedName>
    <definedName name="_xlnm.Print_Area" localSheetId="16">'TAB113'!$B$2:$R$28</definedName>
    <definedName name="_xlnm.Print_Area" localSheetId="17">'TAB113 A'!$B$2:$P$24</definedName>
    <definedName name="_xlnm.Print_Area" localSheetId="18">'TAB114'!$B$2:$P$23</definedName>
    <definedName name="_xlnm.Print_Area" localSheetId="19">'TAB115'!$B$2:$R$29</definedName>
    <definedName name="_xlnm.Print_Area" localSheetId="20">'TAB115 A'!$B$2:$R$31</definedName>
    <definedName name="_xlnm.Print_Area" localSheetId="21">'TAB115 B'!$B$2:$P$32</definedName>
    <definedName name="_xlnm.Print_Area" localSheetId="22">'TAB115 C'!$B$2:$P$28</definedName>
    <definedName name="_xlnm.Print_Area" localSheetId="23">'TAB116'!$B$2:$R$22</definedName>
    <definedName name="_xlnm.Print_Area" localSheetId="24">'TAB116 A'!$B$2:$P$22</definedName>
    <definedName name="_xlnm.Print_Area" localSheetId="25">'TAB117'!$A$2:$G$43</definedName>
    <definedName name="_xlnm.Print_Titles" localSheetId="0">'List of Tables'!$2:$2</definedName>
  </definedNames>
  <calcPr fullCalcOnLoad="1"/>
</workbook>
</file>

<file path=xl/sharedStrings.xml><?xml version="1.0" encoding="utf-8"?>
<sst xmlns="http://schemas.openxmlformats.org/spreadsheetml/2006/main" count="1218" uniqueCount="334">
  <si>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</si>
  <si>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</si>
  <si>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</si>
  <si>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</si>
  <si>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</si>
  <si>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</si>
  <si>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</si>
  <si>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</si>
  <si>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</si>
  <si>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</si>
  <si>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</si>
  <si>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</si>
  <si>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</si>
  <si>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</si>
  <si>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</si>
  <si>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</si>
  <si>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</si>
  <si>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</si>
  <si>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</si>
  <si>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</si>
  <si>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</si>
  <si>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</si>
  <si>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</si>
  <si>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</si>
  <si>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</si>
  <si>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</si>
  <si>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Table 1.2</t>
  </si>
  <si>
    <t>Race</t>
  </si>
  <si>
    <t>Ancestry</t>
  </si>
  <si>
    <t>All Races</t>
  </si>
  <si>
    <t>White</t>
  </si>
  <si>
    <t>Black</t>
  </si>
  <si>
    <t>Amer. Indian</t>
  </si>
  <si>
    <t>Asian &amp; P.I.</t>
  </si>
  <si>
    <t>All Other Races</t>
  </si>
  <si>
    <t>Hispanic</t>
  </si>
  <si>
    <t>%</t>
  </si>
  <si>
    <t>All Other</t>
  </si>
  <si>
    <t>Unknown</t>
  </si>
  <si>
    <t>&lt; 15</t>
  </si>
  <si>
    <t>15-19</t>
  </si>
  <si>
    <t>20-24</t>
  </si>
  <si>
    <t>25-29</t>
  </si>
  <si>
    <t>30-34</t>
  </si>
  <si>
    <t>35-39</t>
  </si>
  <si>
    <t>40 +</t>
  </si>
  <si>
    <t xml:space="preserve">    Total</t>
  </si>
  <si>
    <t>_</t>
  </si>
  <si>
    <t>Race of Mother</t>
  </si>
  <si>
    <t xml:space="preserve">      Total</t>
  </si>
  <si>
    <t xml:space="preserve">      White</t>
  </si>
  <si>
    <t xml:space="preserve">      Black</t>
  </si>
  <si>
    <t xml:space="preserve">    Hispanic</t>
  </si>
  <si>
    <t>-</t>
  </si>
  <si>
    <t>Total</t>
  </si>
  <si>
    <t>*</t>
  </si>
  <si>
    <t>Table 1.3</t>
  </si>
  <si>
    <t>Fertility Rates</t>
  </si>
  <si>
    <t>Table 1.4</t>
  </si>
  <si>
    <t>Fertility Rates by Race of Mother</t>
  </si>
  <si>
    <t xml:space="preserve">   Fertility Rate</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</si>
  <si>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</si>
  <si>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</si>
  <si>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</si>
  <si>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</si>
  <si>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</si>
  <si>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</si>
  <si>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</si>
  <si>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</si>
  <si>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</si>
  <si>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</si>
  <si>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</si>
  <si>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</si>
  <si>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</si>
  <si>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</si>
  <si>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</si>
  <si>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</si>
  <si>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</si>
  <si>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</si>
  <si>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</si>
  <si>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</si>
  <si>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</si>
  <si>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</si>
  <si>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</si>
  <si>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Level Of</t>
  </si>
  <si>
    <t>(Kessner Index)&amp;2</t>
  </si>
  <si>
    <t xml:space="preserve"> American Indian</t>
  </si>
  <si>
    <t xml:space="preserve"> Asian &amp; P.I.</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</si>
  <si>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</si>
  <si>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</si>
  <si>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</si>
  <si>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</si>
  <si>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</si>
  <si>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</si>
  <si>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</si>
  <si>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</si>
  <si>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</si>
  <si>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</si>
  <si>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</si>
  <si>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</si>
  <si>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</si>
  <si>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</si>
  <si>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</si>
  <si>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2,500+</t>
  </si>
  <si>
    <t>Mean weight</t>
  </si>
  <si>
    <t>Median weight</t>
  </si>
  <si>
    <t>Rank the complications 1,000 and greater.</t>
  </si>
  <si>
    <t>Table 1.12</t>
  </si>
  <si>
    <t>Numbers and Percents of Live Births by</t>
  </si>
  <si>
    <t>Total Live Births</t>
  </si>
  <si>
    <t>Table 1.13</t>
  </si>
  <si>
    <t xml:space="preserve">      Race</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</si>
  <si>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</si>
  <si>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</si>
  <si>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</si>
  <si>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</si>
  <si>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</si>
  <si>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</si>
  <si>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</si>
  <si>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</si>
  <si>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Herpes</t>
  </si>
  <si>
    <t>RH Sensitive</t>
  </si>
  <si>
    <t>Hypertension, chronic</t>
  </si>
  <si>
    <t>Table 1.15</t>
  </si>
  <si>
    <t>Numbers and Percents of Live Births by Method of Delivery, Race and Ancestry of Mother</t>
  </si>
  <si>
    <t>The OSIRIS output for Vaginal includes Vaginal birth after previous C-section  numbers.</t>
  </si>
  <si>
    <t>Table 1.16</t>
  </si>
  <si>
    <t xml:space="preserve">   Abnormal Conditions</t>
  </si>
  <si>
    <t>Table 1.17</t>
  </si>
  <si>
    <t>Live Births by Plurality</t>
  </si>
  <si>
    <t>Table 1.8</t>
  </si>
  <si>
    <t>All Race</t>
  </si>
  <si>
    <t>Previous preterm or small-for-gestational age infant</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</si>
  <si>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</si>
  <si>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</si>
  <si>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</si>
  <si>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</si>
  <si>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</si>
  <si>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</si>
  <si>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</si>
  <si>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</si>
  <si>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</si>
  <si>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</si>
  <si>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</si>
  <si>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</si>
  <si>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</si>
  <si>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</si>
  <si>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</si>
  <si>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</si>
  <si>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</si>
  <si>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</si>
  <si>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</si>
  <si>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</si>
  <si>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</si>
  <si>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</si>
  <si>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</si>
  <si>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Care should be taken in drawing inferences from rates based on small numbers of events or a small population base. These rates tend to exhibit considerable variation which may negate their usefulness for comparative purposes.</t>
  </si>
  <si>
    <t>Note: for at least one medical risk use the printout for none &amp; item 2</t>
  </si>
  <si>
    <t xml:space="preserve">All Other </t>
  </si>
  <si>
    <t>Lung disease</t>
  </si>
  <si>
    <t>Note:  Rates are live births per 1,000 population.</t>
  </si>
  <si>
    <t>Anemia (Hct. 30/Hgb. 10)</t>
  </si>
  <si>
    <r>
      <t>Premature rupture of membranes (</t>
    </r>
    <r>
      <rPr>
        <i/>
        <sz val="12"/>
        <rFont val="Arial"/>
        <family val="2"/>
      </rPr>
      <t>&gt;12hours</t>
    </r>
    <r>
      <rPr>
        <sz val="12"/>
        <rFont val="Arial"/>
        <family val="2"/>
      </rPr>
      <t>)</t>
    </r>
  </si>
  <si>
    <r>
      <t>Numbers and Percents of Low Birthweight</t>
    </r>
    <r>
      <rPr>
        <b/>
        <vertAlign val="superscript"/>
        <sz val="12"/>
        <rFont val="Arial"/>
        <family val="2"/>
      </rPr>
      <t xml:space="preserve"> </t>
    </r>
    <r>
      <rPr>
        <b/>
        <sz val="12"/>
        <rFont val="Arial"/>
        <family val="2"/>
      </rPr>
      <t>Live Births</t>
    </r>
  </si>
  <si>
    <r>
      <t xml:space="preserve">Level of Prenatal Care </t>
    </r>
    <r>
      <rPr>
        <i/>
        <sz val="8"/>
        <rFont val="Arial"/>
        <family val="2"/>
      </rPr>
      <t>(Kessner Index)</t>
    </r>
  </si>
  <si>
    <r>
      <t>Numbers and Percents</t>
    </r>
    <r>
      <rPr>
        <b/>
        <vertAlign val="superscript"/>
        <sz val="12"/>
        <rFont val="Arial"/>
        <family val="2"/>
      </rPr>
      <t xml:space="preserve"> </t>
    </r>
    <r>
      <rPr>
        <b/>
        <sz val="12"/>
        <rFont val="Arial"/>
        <family val="2"/>
      </rPr>
      <t>of Live Births with Prenatal Care</t>
    </r>
  </si>
  <si>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</si>
  <si>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</si>
  <si>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</si>
  <si>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</si>
  <si>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</si>
  <si>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</si>
  <si>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</si>
  <si>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Numbers and Percents of Live Births by Level of Prenatal Care, Race and Ancestry of Mother</t>
  </si>
  <si>
    <t>Drug Use</t>
  </si>
  <si>
    <t>Revised date: XX/XX/2009</t>
  </si>
  <si>
    <t>Fetal presentation at birth</t>
  </si>
  <si>
    <t>Breech</t>
  </si>
  <si>
    <t>Other</t>
  </si>
  <si>
    <t>Cephalic</t>
  </si>
  <si>
    <t>Vaginal/Spontaneous birth</t>
  </si>
  <si>
    <t>Vaginal/Forceps</t>
  </si>
  <si>
    <t>Vaginal/Vacuum</t>
  </si>
  <si>
    <t>Cesarean</t>
  </si>
  <si>
    <t xml:space="preserve">      Obstetric Procedures</t>
  </si>
  <si>
    <t>Cervical cerclage</t>
  </si>
  <si>
    <t>Tocolysis</t>
  </si>
  <si>
    <t>External Cephalic Version</t>
  </si>
  <si>
    <t>Successful</t>
  </si>
  <si>
    <t>Failure</t>
  </si>
  <si>
    <t>Numbers and Percents of Live Births by Method of Delivery and Obstetric Procedures</t>
  </si>
  <si>
    <t>Assisted ventilation required immediately following delivery</t>
  </si>
  <si>
    <t>Assisted ventilation required for more than 6 hours</t>
  </si>
  <si>
    <t>NICU Admission</t>
  </si>
  <si>
    <t>Surfactant Replacement Therapy Given to Newborn</t>
  </si>
  <si>
    <t>Antibiotics received by newborn for suspected neonatal sepsis</t>
  </si>
  <si>
    <r>
      <t>Seizures or serious neurologic dysfunction</t>
    </r>
    <r>
      <rPr>
        <vertAlign val="superscript"/>
        <sz val="12"/>
        <rFont val="Arial"/>
        <family val="2"/>
      </rPr>
      <t>1</t>
    </r>
  </si>
  <si>
    <r>
      <t>Significant Birth Injury</t>
    </r>
    <r>
      <rPr>
        <vertAlign val="superscript"/>
        <sz val="12"/>
        <rFont val="Arial"/>
        <family val="2"/>
      </rPr>
      <t>2</t>
    </r>
  </si>
  <si>
    <t>None of the above</t>
  </si>
  <si>
    <t>Onset of Labor</t>
  </si>
  <si>
    <t>Prolonged labor (&gt;=20 hours)</t>
  </si>
  <si>
    <t>Maternal Morbidity</t>
  </si>
  <si>
    <t>Maternal transfusion</t>
  </si>
  <si>
    <t>Third/fourth degree Perineal Laceration</t>
  </si>
  <si>
    <r>
      <t>Precipitate labor (</t>
    </r>
    <r>
      <rPr>
        <i/>
        <sz val="12"/>
        <rFont val="Arial"/>
        <family val="2"/>
      </rPr>
      <t>&lt;3 hours</t>
    </r>
    <r>
      <rPr>
        <sz val="12"/>
        <rFont val="Arial"/>
        <family val="2"/>
      </rPr>
      <t>)</t>
    </r>
  </si>
  <si>
    <t>Ruptured Uterus</t>
  </si>
  <si>
    <t>Unplanned Hysterectomy</t>
  </si>
  <si>
    <t>Admission to Intensive Care Unit</t>
  </si>
  <si>
    <t>Unplanned Operating Room Procedure following Delivery</t>
  </si>
  <si>
    <t xml:space="preserve">    Risk Factors in Pregnancy</t>
  </si>
  <si>
    <t>Numbers and Percents of Live Births by Risk Factors in Pregnancy, Race and Ancestry of Mother</t>
  </si>
  <si>
    <t>Prepregnancy</t>
  </si>
  <si>
    <t>Hypertension</t>
  </si>
  <si>
    <t>Gestational</t>
  </si>
  <si>
    <t>Previous Cesarean Delivery</t>
  </si>
  <si>
    <t>Yes</t>
  </si>
  <si>
    <t>More than One</t>
  </si>
  <si>
    <t>Previous Preterm Birth</t>
  </si>
  <si>
    <t>Other previous Poor Pregnancy Outcome**</t>
  </si>
  <si>
    <t>Gestational*</t>
  </si>
  <si>
    <t>Vaginal Bleeding during Pregnancy</t>
  </si>
  <si>
    <t>Pregnancy by Infertility Treatment</t>
  </si>
  <si>
    <t>None of the Above Risks</t>
  </si>
  <si>
    <t>* Gestational Hypertension includes pregnancy induced hypertension, preeclampsia and eclampsia.</t>
  </si>
  <si>
    <t>** Other previous includes perinatal death or small for gestational age or intrauterine growth restricted birth.</t>
  </si>
  <si>
    <t>Note:      Records of other race or with race not stated are included only in the "All Races" column. Sum of births with any one risk does not equal the sum of all rsk factors specified because any one mother may have multiple risk factors. Asterisk (*) indicates that the data do not meet standards of reliabilty or precision.</t>
  </si>
  <si>
    <t>Table 1.15 A</t>
  </si>
  <si>
    <t>Method of Delivery</t>
  </si>
  <si>
    <t>Final Route and Method of Delivery</t>
  </si>
  <si>
    <t>Note:      Records of other race or with race not stated are included only in the "All Races" column. Births with any one risk does not equal the sum of all risk factors specified because any one mother may have multiple risk factors.  Asterisk (*) indicates that data do not meet standards of reliability or precision.</t>
  </si>
  <si>
    <t>Induction of Labor</t>
  </si>
  <si>
    <t>Non-Vertex Presentation</t>
  </si>
  <si>
    <t>Steriods Received for Fetal Lung Maturation</t>
  </si>
  <si>
    <t>Antibiotics Received by Mother During Labor</t>
  </si>
  <si>
    <t>Clinical Chorioamnionitis Diagnosed During Labor</t>
  </si>
  <si>
    <t>Meconium Staining Moderate/Heavy</t>
  </si>
  <si>
    <t>Fetal Intolerance of Labor</t>
  </si>
  <si>
    <t>Epidural or Spinal Anesthesia During Labor</t>
  </si>
  <si>
    <t>None of the Above</t>
  </si>
  <si>
    <t>Augmentation of Labor</t>
  </si>
  <si>
    <t>Numbers and Percents of Live Births by Pregnancy Risk Factors and Age of Mother</t>
  </si>
  <si>
    <t>All Ages</t>
  </si>
  <si>
    <t>Under 20 years</t>
  </si>
  <si>
    <t>20 - 24 years</t>
  </si>
  <si>
    <t>25-29 years</t>
  </si>
  <si>
    <t>30-34 years</t>
  </si>
  <si>
    <t>35-39 years</t>
  </si>
  <si>
    <t>40-54 years</t>
  </si>
  <si>
    <t>Age of Mother</t>
  </si>
  <si>
    <t>Table 1.13 A</t>
  </si>
  <si>
    <t>Table 1.12 A</t>
  </si>
  <si>
    <t>Table 1.15 B</t>
  </si>
  <si>
    <t>Note:      In any one live birth more than one procedure may be involved.</t>
  </si>
  <si>
    <t>Final route and method of delivery</t>
  </si>
  <si>
    <t>Table 1.12 B</t>
  </si>
  <si>
    <t>Table 1.16 A</t>
  </si>
  <si>
    <t>Numbers and Percents of Live Births With Abnormal Conditions of the Newborn</t>
  </si>
  <si>
    <t>by Age of Mother</t>
  </si>
  <si>
    <t xml:space="preserve">Table 1.16 </t>
  </si>
  <si>
    <t>Table 1.15 C</t>
  </si>
  <si>
    <t>Numbers and Percents of Live Births by Method of Delivery and Age of Mother</t>
  </si>
  <si>
    <t>Source:  2009 Michigan Residents Birth File, Vital Records and Health Data Development Section, MDCH</t>
  </si>
  <si>
    <t>Revised date: XX/XX/2010</t>
  </si>
  <si>
    <t>Michigan Residents, 2009</t>
  </si>
  <si>
    <t>1 yrs., 5 mos</t>
  </si>
  <si>
    <t>Table 1.12 C</t>
  </si>
  <si>
    <t>Infections in Pregnancy</t>
  </si>
  <si>
    <t>Gonorrhea</t>
  </si>
  <si>
    <t>Syphylis</t>
  </si>
  <si>
    <t>Genital Herpeschlamydia</t>
  </si>
  <si>
    <t>Chlamydia</t>
  </si>
  <si>
    <t>Hepatitis B</t>
  </si>
  <si>
    <t>Hepatitis C</t>
  </si>
  <si>
    <t>Group B Strep</t>
  </si>
  <si>
    <t>HIV - Test</t>
  </si>
  <si>
    <t xml:space="preserve">* </t>
  </si>
  <si>
    <t>Michigan Residents, 2012</t>
  </si>
  <si>
    <t>Source:  2012 Michigan Residents Birth File, Vital Records and Health Data Development Section, MDCH</t>
  </si>
  <si>
    <t>Source:  2012 Michigan Resident Birth File, Vital Records and Health Data Development Section, MDCH</t>
  </si>
  <si>
    <t>Selected Years, 1900 - 2012</t>
  </si>
  <si>
    <r>
      <t xml:space="preserve">Source:  1900 - 2012 Michigan Residents Birth File, Vital Records and Health Data Development Section, MDCH  </t>
    </r>
    <r>
      <rPr>
        <i/>
        <sz val="8"/>
        <rFont val="Arial"/>
        <family val="2"/>
      </rPr>
      <t>Monthly Vital Statistics Report</t>
    </r>
    <r>
      <rPr>
        <sz val="8"/>
        <rFont val="Arial"/>
        <family val="2"/>
      </rPr>
      <t>, National Center for Health Statistics.</t>
    </r>
  </si>
  <si>
    <t>Michigan Residents, Selected Years, 1970 - 2012</t>
  </si>
  <si>
    <t>Percent Change 1970 - 2012</t>
  </si>
  <si>
    <t>Source:  1970 - 2012 Michigan Residents Birth File, Vital Records and Health Data Development Section, MDCH</t>
  </si>
  <si>
    <t>3 yrs., 7 mos</t>
  </si>
  <si>
    <t>3 yrs., 10 mos</t>
  </si>
  <si>
    <t>Maternal Morbidity and Onset of Labor, Race and Ancestry of Mother</t>
  </si>
  <si>
    <t>Characteristics of Labor and Delivery, Race and Ancestry of Mother</t>
  </si>
  <si>
    <t>Method of Delivery or Obstetric Procedures</t>
  </si>
  <si>
    <t>Final route &amp; method of delivery</t>
  </si>
  <si>
    <t>40+ years</t>
  </si>
  <si>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injury statistics produced after 2007 are not directly comparable to similar statistics produced before 2007.</t>
    </r>
  </si>
  <si>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statistics produced after 2007 are not directly comparable to similar statistics produced before 2007.</t>
    </r>
  </si>
  <si>
    <t>Michigan Residents, 1980 - 2012</t>
  </si>
  <si>
    <t>Source:  1980 - 2012 Michigan Residents Birth File, Vital Records and Health Data Development Section, MDCH</t>
  </si>
  <si>
    <t>An Overview, 2012</t>
  </si>
  <si>
    <t>Arab</t>
  </si>
  <si>
    <t>Characteristics of Labor and Delivery</t>
  </si>
  <si>
    <t>Numbers and Percents of Live Births by Birth Weight, Race and Ancestry of Mother</t>
  </si>
  <si>
    <t xml:space="preserve"> by Level of Prenatal Care, Race and Ancestry of Mother</t>
  </si>
  <si>
    <t>Live Births and Percent Distribution by Age, Race and Ancestry of Mother</t>
  </si>
  <si>
    <t xml:space="preserve">Numbers and Percents of Live Births by Maternal Morbidity and </t>
  </si>
  <si>
    <t>Onset of Labor, Race and Ancestry of Mother</t>
  </si>
  <si>
    <t>by Level of Prenatal Care, Race and Ancestry of Mother</t>
  </si>
  <si>
    <t>Table 1.12A</t>
  </si>
  <si>
    <t>Table 1.12B</t>
  </si>
  <si>
    <t>Table 1.12C</t>
  </si>
  <si>
    <t xml:space="preserve">Numbers and Percents of Live Births by Type of Infection Present </t>
  </si>
  <si>
    <t>and/or Treated During Pregnancy, Race and Ancestry of Mother</t>
  </si>
  <si>
    <t>Race and Ancestry of Mother</t>
  </si>
  <si>
    <t>Obstetric Procedures, Race and Ancestry of Mother</t>
  </si>
  <si>
    <t>Numbers and Percents of Live Births by Method of Delivery and</t>
  </si>
  <si>
    <t xml:space="preserve"> Michigan Residents, 2012</t>
  </si>
  <si>
    <t>Numbers and Percents of Live Births by Method of Delivery,</t>
  </si>
  <si>
    <t>Table 1.15A</t>
  </si>
  <si>
    <t>Obstetric Procedures by Age of Mother</t>
  </si>
  <si>
    <t xml:space="preserve">Numbers and Percents of Live Births by Method of Delivery and </t>
  </si>
  <si>
    <t>Table 1.15B</t>
  </si>
  <si>
    <t>Table 1.15C</t>
  </si>
  <si>
    <t>of the Newborn by Race and Ancestry of Mother</t>
  </si>
  <si>
    <t>Table 1.16A</t>
  </si>
  <si>
    <t>of the Newborn by Age of Mother</t>
  </si>
  <si>
    <t>by Age and Race of Mother</t>
  </si>
  <si>
    <t>Live Births and Birth Ratios with No Prenatal Care</t>
  </si>
  <si>
    <t>Note:    The Kessner Index is a classification of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</si>
  <si>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Note:    The Kessner Index is a classification of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</si>
  <si>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Note:      Records of other race or with race not stated are included only in the "All Races" column. Sum of births with any one maternal morbidity does not equal the sum of all morbidity because any one mother may have multiple morbidity. Asterisk (*) indicates that the data do not meet standards or reliability or precision.</t>
  </si>
  <si>
    <t>Characteristics of Labor and Delivery and Age of Mother</t>
  </si>
  <si>
    <t xml:space="preserve">Numbers and Percents of Live Births by Characteristics of </t>
  </si>
  <si>
    <t>Labor and Delivery and Age of Mother</t>
  </si>
  <si>
    <t>Numbers and Percents of Live Births by Type of Infection Present</t>
  </si>
  <si>
    <t>Attempted forceps unsuccessful</t>
  </si>
  <si>
    <t>Attempted vacuum extraction unsuccessful</t>
  </si>
  <si>
    <t>Cesarean/trial of labor attempted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</si>
</sst>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 numFmtId="178" formatCode="0.0%"/>
    <numFmt numFmtId="179" formatCode="0.00000"/>
    <numFmt numFmtId="180" formatCode="0.0000"/>
    <numFmt numFmtId="181" formatCode="0.000"/>
    <numFmt numFmtId="182" formatCode="[$-409]dddd\,\ mmmm\ dd\,\ yyyy"/>
    <numFmt numFmtId="183" formatCode="[$-409]h:mm:ss\ AM/PM"/>
    <numFmt numFmtId="184" formatCode="0.0_);\(0.0\)"/>
    <numFmt numFmtId="185" formatCode="0_);\(0\)"/>
    <numFmt numFmtId="186" formatCode="&quot;Yes&quot;;&quot;Yes&quot;;&quot;No&quot;"/>
    <numFmt numFmtId="187" formatCode="&quot;True&quot;;&quot;True&quot;;&quot;False&quot;"/>
    <numFmt numFmtId="188" formatCode="&quot;On&quot;;&quot;On&quot;;&quot;Off&quot;"/>
    <numFmt numFmtId="189" formatCode="[$€-2]\ #,##0.00_);[Red]\([$€-2]\ #,##0.00\)"/>
  </numFmts>
  <fonts count="60">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10"/>
      <color indexed="10"/>
      <name val="Arial"/>
      <family val="2"/>
    </font>
    <font>
      <sz val="8"/>
      <name val="Arial"/>
      <family val="2"/>
    </font>
    <font>
      <i/>
      <sz val="8"/>
      <name val="Arial"/>
      <family val="2"/>
    </font>
    <font>
      <b/>
      <sz val="10"/>
      <color indexed="10"/>
      <name val="Arial"/>
      <family val="2"/>
    </font>
    <font>
      <u val="single"/>
      <sz val="10"/>
      <color indexed="12"/>
      <name val="CG Times (W1)"/>
      <family val="0"/>
    </font>
    <font>
      <u val="single"/>
      <sz val="10"/>
      <color indexed="36"/>
      <name val="CG Times (W1)"/>
      <family val="0"/>
    </font>
    <font>
      <b/>
      <sz val="12"/>
      <color indexed="10"/>
      <name val="Arial"/>
      <family val="2"/>
    </font>
    <font>
      <sz val="12"/>
      <name val="Arial"/>
      <family val="2"/>
    </font>
    <font>
      <b/>
      <sz val="12"/>
      <name val="Arial"/>
      <family val="2"/>
    </font>
    <font>
      <sz val="12"/>
      <name val="CG Times (W1)"/>
      <family val="0"/>
    </font>
    <font>
      <b/>
      <i/>
      <sz val="12"/>
      <name val="Arial"/>
      <family val="2"/>
    </font>
    <font>
      <i/>
      <sz val="12"/>
      <name val="Arial"/>
      <family val="2"/>
    </font>
    <font>
      <b/>
      <vertAlign val="superscript"/>
      <sz val="12"/>
      <name val="Arial"/>
      <family val="2"/>
    </font>
    <font>
      <sz val="8"/>
      <name val="CG Times (W1)"/>
      <family val="0"/>
    </font>
    <font>
      <sz val="12"/>
      <color indexed="10"/>
      <name val="Arial"/>
      <family val="2"/>
    </font>
    <font>
      <vertAlign val="superscript"/>
      <sz val="12"/>
      <name val="Arial"/>
      <family val="2"/>
    </font>
    <font>
      <vertAlign val="superscript"/>
      <sz val="8"/>
      <name val="Arial"/>
      <family val="2"/>
    </font>
    <font>
      <sz val="11"/>
      <name val="Arial"/>
      <family val="2"/>
    </font>
    <font>
      <b/>
      <sz val="12"/>
      <name val="CG Times (W1)"/>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89">
    <xf numFmtId="0" fontId="0" fillId="0" borderId="0" xfId="0" applyAlignment="1">
      <alignment/>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7"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3" fontId="4" fillId="0" borderId="0" xfId="0" applyNumberFormat="1" applyFont="1" applyBorder="1" applyAlignment="1" applyProtection="1">
      <alignment horizontal="center"/>
      <protection/>
    </xf>
    <xf numFmtId="166" fontId="4" fillId="0" borderId="0" xfId="0" applyNumberFormat="1" applyFont="1" applyAlignment="1">
      <alignment/>
    </xf>
    <xf numFmtId="37" fontId="4" fillId="0" borderId="0" xfId="0" applyNumberFormat="1" applyFont="1" applyAlignment="1">
      <alignment/>
    </xf>
    <xf numFmtId="0" fontId="8" fillId="0" borderId="0" xfId="0"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37" fontId="9" fillId="0" borderId="0" xfId="0" applyNumberFormat="1" applyFont="1" applyBorder="1" applyAlignment="1">
      <alignment/>
    </xf>
    <xf numFmtId="37" fontId="0" fillId="0" borderId="0" xfId="0" applyNumberFormat="1" applyBorder="1" applyAlignment="1">
      <alignment/>
    </xf>
    <xf numFmtId="37" fontId="4"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11" fillId="0" borderId="0" xfId="0" applyFont="1" applyAlignment="1">
      <alignment/>
    </xf>
    <xf numFmtId="0" fontId="9" fillId="0" borderId="0" xfId="0" applyFont="1" applyAlignment="1">
      <alignment/>
    </xf>
    <xf numFmtId="3" fontId="4" fillId="0" borderId="0" xfId="0" applyNumberFormat="1" applyFont="1" applyBorder="1" applyAlignment="1">
      <alignment horizontal="center"/>
    </xf>
    <xf numFmtId="0" fontId="4" fillId="0" borderId="0" xfId="0" applyFont="1" applyAlignment="1">
      <alignment vertical="center"/>
    </xf>
    <xf numFmtId="37" fontId="9" fillId="0" borderId="0" xfId="0" applyNumberFormat="1" applyFont="1" applyAlignment="1">
      <alignment/>
    </xf>
    <xf numFmtId="3" fontId="4" fillId="0" borderId="10" xfId="0" applyNumberFormat="1" applyFont="1" applyBorder="1" applyAlignment="1" applyProtection="1">
      <alignment horizontal="center" vertical="center"/>
      <protection/>
    </xf>
    <xf numFmtId="0" fontId="14" fillId="0" borderId="0" xfId="0" applyFont="1" applyAlignment="1">
      <alignment/>
    </xf>
    <xf numFmtId="0" fontId="15" fillId="0" borderId="0" xfId="0" applyFont="1" applyAlignment="1">
      <alignment/>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11" xfId="0" applyFont="1" applyBorder="1" applyAlignment="1" applyProtection="1">
      <alignment horizontal="left" vertical="center"/>
      <protection/>
    </xf>
    <xf numFmtId="3" fontId="15" fillId="0" borderId="12" xfId="0" applyNumberFormat="1" applyFont="1" applyBorder="1" applyAlignment="1" applyProtection="1">
      <alignment vertical="center"/>
      <protection/>
    </xf>
    <xf numFmtId="168" fontId="15" fillId="0" borderId="12" xfId="0" applyNumberFormat="1" applyFont="1" applyBorder="1" applyAlignment="1" applyProtection="1">
      <alignment vertical="center"/>
      <protection/>
    </xf>
    <xf numFmtId="0" fontId="15" fillId="0" borderId="13" xfId="0" applyFont="1" applyBorder="1" applyAlignment="1" applyProtection="1">
      <alignment horizontal="left" vertical="center"/>
      <protection/>
    </xf>
    <xf numFmtId="3" fontId="15" fillId="0" borderId="14" xfId="0" applyNumberFormat="1" applyFont="1" applyBorder="1" applyAlignment="1" applyProtection="1">
      <alignment vertical="center"/>
      <protection/>
    </xf>
    <xf numFmtId="168" fontId="15" fillId="0" borderId="14" xfId="0" applyNumberFormat="1" applyFont="1" applyBorder="1" applyAlignment="1" applyProtection="1">
      <alignment vertical="center"/>
      <protection/>
    </xf>
    <xf numFmtId="3" fontId="15" fillId="0" borderId="14" xfId="0" applyNumberFormat="1" applyFont="1" applyBorder="1" applyAlignment="1" applyProtection="1">
      <alignment horizontal="right" vertical="center"/>
      <protection/>
    </xf>
    <xf numFmtId="3" fontId="15" fillId="0" borderId="14" xfId="0" applyNumberFormat="1" applyFont="1" applyBorder="1" applyAlignment="1" applyProtection="1" quotePrefix="1">
      <alignment horizontal="right" vertical="center"/>
      <protection/>
    </xf>
    <xf numFmtId="3" fontId="15" fillId="0" borderId="13" xfId="0" applyNumberFormat="1" applyFont="1" applyBorder="1" applyAlignment="1">
      <alignment vertical="center"/>
    </xf>
    <xf numFmtId="3" fontId="15" fillId="0" borderId="14" xfId="0" applyNumberFormat="1"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3" fontId="15" fillId="0" borderId="15" xfId="0" applyNumberFormat="1" applyFont="1" applyBorder="1" applyAlignment="1" applyProtection="1" quotePrefix="1">
      <alignment horizontal="right" vertical="center"/>
      <protection/>
    </xf>
    <xf numFmtId="168" fontId="15" fillId="0" borderId="15" xfId="0" applyNumberFormat="1" applyFont="1" applyBorder="1" applyAlignment="1" applyProtection="1">
      <alignment vertical="center"/>
      <protection/>
    </xf>
    <xf numFmtId="0" fontId="15" fillId="0" borderId="16" xfId="0" applyFont="1" applyBorder="1" applyAlignment="1" applyProtection="1">
      <alignment horizontal="centerContinuous"/>
      <protection/>
    </xf>
    <xf numFmtId="0" fontId="15" fillId="0" borderId="16" xfId="0" applyFont="1" applyBorder="1" applyAlignment="1">
      <alignment horizontal="centerContinuous"/>
    </xf>
    <xf numFmtId="0" fontId="15" fillId="0" borderId="17" xfId="0" applyFont="1" applyBorder="1" applyAlignment="1">
      <alignment horizontal="centerContinuous"/>
    </xf>
    <xf numFmtId="0" fontId="15" fillId="0" borderId="18" xfId="0" applyFont="1" applyBorder="1" applyAlignment="1">
      <alignment horizontal="centerContinuous"/>
    </xf>
    <xf numFmtId="0" fontId="15" fillId="0" borderId="19" xfId="0" applyFont="1" applyBorder="1" applyAlignment="1" applyProtection="1">
      <alignment horizontal="centerContinuous"/>
      <protection/>
    </xf>
    <xf numFmtId="0" fontId="15" fillId="0" borderId="12" xfId="0" applyFont="1" applyBorder="1" applyAlignment="1">
      <alignment horizontal="centerContinuous"/>
    </xf>
    <xf numFmtId="0" fontId="15" fillId="0" borderId="20" xfId="0" applyFont="1" applyBorder="1" applyAlignment="1" applyProtection="1">
      <alignment horizontal="centerContinuous"/>
      <protection/>
    </xf>
    <xf numFmtId="0" fontId="15" fillId="0" borderId="20" xfId="0" applyFont="1" applyBorder="1" applyAlignment="1">
      <alignment horizontal="centerContinuous"/>
    </xf>
    <xf numFmtId="0" fontId="15" fillId="0" borderId="21" xfId="0" applyFont="1" applyBorder="1" applyAlignment="1">
      <alignment horizontal="centerContinuous"/>
    </xf>
    <xf numFmtId="0" fontId="15" fillId="0" borderId="22" xfId="0" applyFont="1" applyBorder="1" applyAlignment="1" applyProtection="1">
      <alignment horizontal="center"/>
      <protection/>
    </xf>
    <xf numFmtId="0" fontId="15" fillId="0" borderId="13" xfId="0" applyFont="1" applyBorder="1" applyAlignment="1" applyProtection="1">
      <alignment horizontal="center" vertical="center"/>
      <protection/>
    </xf>
    <xf numFmtId="168" fontId="15" fillId="0" borderId="13" xfId="0" applyNumberFormat="1" applyFont="1" applyBorder="1" applyAlignment="1" applyProtection="1">
      <alignment vertical="center"/>
      <protection/>
    </xf>
    <xf numFmtId="37" fontId="15" fillId="0" borderId="13" xfId="0" applyNumberFormat="1" applyFont="1" applyBorder="1" applyAlignment="1" applyProtection="1" quotePrefix="1">
      <alignment horizontal="right" vertical="center"/>
      <protection/>
    </xf>
    <xf numFmtId="37" fontId="15" fillId="0" borderId="13" xfId="0" applyNumberFormat="1" applyFont="1" applyBorder="1" applyAlignment="1" applyProtection="1">
      <alignment vertical="center"/>
      <protection/>
    </xf>
    <xf numFmtId="0" fontId="15" fillId="0" borderId="11" xfId="0" applyFont="1" applyBorder="1" applyAlignment="1" applyProtection="1">
      <alignment horizontal="center" vertical="center"/>
      <protection/>
    </xf>
    <xf numFmtId="168" fontId="15" fillId="0" borderId="11" xfId="0" applyNumberFormat="1" applyFont="1" applyBorder="1" applyAlignment="1" applyProtection="1">
      <alignment vertical="center"/>
      <protection/>
    </xf>
    <xf numFmtId="37" fontId="15" fillId="0" borderId="11" xfId="0" applyNumberFormat="1" applyFont="1" applyBorder="1" applyAlignment="1" applyProtection="1">
      <alignment vertical="center"/>
      <protection/>
    </xf>
    <xf numFmtId="0" fontId="15" fillId="0" borderId="15" xfId="0" applyFont="1" applyBorder="1" applyAlignment="1" applyProtection="1">
      <alignment horizontal="center" vertical="center"/>
      <protection/>
    </xf>
    <xf numFmtId="0" fontId="16" fillId="0" borderId="0" xfId="0" applyFont="1" applyAlignment="1">
      <alignment horizontal="centerContinuous"/>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Fill="1" applyBorder="1" applyAlignment="1">
      <alignment horizontal="center" vertical="center"/>
    </xf>
    <xf numFmtId="3" fontId="15" fillId="0" borderId="10" xfId="42"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5" fillId="0" borderId="13" xfId="0" applyNumberFormat="1" applyFont="1" applyFill="1" applyBorder="1" applyAlignment="1">
      <alignment horizontal="center" vertical="center"/>
    </xf>
    <xf numFmtId="3" fontId="15" fillId="0" borderId="13" xfId="0" applyNumberFormat="1" applyFont="1" applyFill="1" applyBorder="1" applyAlignment="1" quotePrefix="1">
      <alignment horizontal="center" vertical="center"/>
    </xf>
    <xf numFmtId="3" fontId="15" fillId="0" borderId="13" xfId="42" applyNumberFormat="1" applyFont="1" applyFill="1" applyBorder="1" applyAlignment="1">
      <alignment horizontal="center" vertical="center"/>
    </xf>
    <xf numFmtId="0" fontId="15" fillId="0" borderId="13" xfId="0" applyFont="1" applyBorder="1" applyAlignment="1" applyProtection="1">
      <alignment vertical="center" wrapText="1"/>
      <protection/>
    </xf>
    <xf numFmtId="3" fontId="15" fillId="0" borderId="13" xfId="0" applyNumberFormat="1" applyFont="1" applyBorder="1" applyAlignment="1" applyProtection="1">
      <alignment vertical="center"/>
      <protection/>
    </xf>
    <xf numFmtId="168" fontId="15" fillId="0" borderId="22" xfId="0" applyNumberFormat="1" applyFont="1" applyBorder="1" applyAlignment="1" applyProtection="1">
      <alignment vertical="center"/>
      <protection/>
    </xf>
    <xf numFmtId="168" fontId="15" fillId="0" borderId="12" xfId="0" applyNumberFormat="1" applyFont="1" applyBorder="1" applyAlignment="1">
      <alignment horizontal="centerContinuous"/>
    </xf>
    <xf numFmtId="168" fontId="15" fillId="0" borderId="20" xfId="0" applyNumberFormat="1" applyFont="1" applyBorder="1" applyAlignment="1">
      <alignment horizontal="centerContinuous"/>
    </xf>
    <xf numFmtId="3" fontId="15" fillId="0" borderId="22" xfId="0" applyNumberFormat="1" applyFont="1" applyBorder="1" applyAlignment="1" applyProtection="1">
      <alignment horizontal="center"/>
      <protection/>
    </xf>
    <xf numFmtId="168" fontId="15" fillId="0" borderId="22" xfId="0" applyNumberFormat="1" applyFont="1" applyBorder="1" applyAlignment="1" applyProtection="1">
      <alignment horizontal="center"/>
      <protection/>
    </xf>
    <xf numFmtId="168" fontId="15" fillId="0" borderId="11" xfId="0" applyNumberFormat="1" applyFont="1" applyBorder="1" applyAlignment="1" applyProtection="1">
      <alignment horizontal="center"/>
      <protection/>
    </xf>
    <xf numFmtId="3" fontId="15" fillId="0" borderId="11" xfId="0" applyNumberFormat="1" applyFont="1" applyBorder="1" applyAlignment="1" applyProtection="1">
      <alignment horizontal="center"/>
      <protection/>
    </xf>
    <xf numFmtId="0" fontId="18" fillId="0" borderId="13" xfId="0" applyFont="1" applyBorder="1" applyAlignment="1" applyProtection="1">
      <alignment horizontal="left" vertical="center"/>
      <protection/>
    </xf>
    <xf numFmtId="168" fontId="15" fillId="0" borderId="14" xfId="0" applyNumberFormat="1" applyFont="1" applyBorder="1" applyAlignment="1">
      <alignment vertical="center"/>
    </xf>
    <xf numFmtId="168" fontId="15" fillId="0" borderId="13" xfId="0" applyNumberFormat="1" applyFont="1" applyBorder="1" applyAlignment="1">
      <alignment vertical="center"/>
    </xf>
    <xf numFmtId="0" fontId="15" fillId="0" borderId="13" xfId="0" applyFont="1" applyBorder="1" applyAlignment="1" applyProtection="1">
      <alignment vertical="center"/>
      <protection/>
    </xf>
    <xf numFmtId="168" fontId="15" fillId="0" borderId="14" xfId="0" applyNumberFormat="1" applyFont="1" applyBorder="1" applyAlignment="1" applyProtection="1">
      <alignment horizontal="right" vertical="center"/>
      <protection/>
    </xf>
    <xf numFmtId="168" fontId="15" fillId="0" borderId="14" xfId="0" applyNumberFormat="1" applyFont="1" applyBorder="1" applyAlignment="1">
      <alignment horizontal="right" vertical="center"/>
    </xf>
    <xf numFmtId="3" fontId="15" fillId="0" borderId="13" xfId="0" applyNumberFormat="1" applyFont="1" applyBorder="1" applyAlignment="1" applyProtection="1" quotePrefix="1">
      <alignment horizontal="right" vertical="center"/>
      <protection/>
    </xf>
    <xf numFmtId="3" fontId="15" fillId="0" borderId="11" xfId="0" applyNumberFormat="1" applyFont="1" applyBorder="1" applyAlignment="1" applyProtection="1">
      <alignment vertical="center"/>
      <protection/>
    </xf>
    <xf numFmtId="0" fontId="15" fillId="0" borderId="23" xfId="0" applyFont="1" applyBorder="1" applyAlignment="1" applyProtection="1">
      <alignment horizontal="center"/>
      <protection/>
    </xf>
    <xf numFmtId="3" fontId="15" fillId="0" borderId="0" xfId="0" applyNumberFormat="1" applyFont="1" applyBorder="1" applyAlignment="1" applyProtection="1">
      <alignment vertical="center"/>
      <protection/>
    </xf>
    <xf numFmtId="0" fontId="15" fillId="0" borderId="13" xfId="0" applyFont="1" applyBorder="1" applyAlignment="1" applyProtection="1">
      <alignment horizontal="left" vertical="center" wrapText="1"/>
      <protection/>
    </xf>
    <xf numFmtId="0" fontId="19" fillId="0" borderId="13" xfId="0" applyFont="1" applyBorder="1" applyAlignment="1" applyProtection="1">
      <alignment horizontal="left" vertical="center"/>
      <protection/>
    </xf>
    <xf numFmtId="3" fontId="15" fillId="0" borderId="20" xfId="0" applyNumberFormat="1" applyFont="1" applyBorder="1" applyAlignment="1" applyProtection="1">
      <alignment vertical="center"/>
      <protection/>
    </xf>
    <xf numFmtId="37" fontId="15" fillId="0" borderId="24" xfId="0" applyNumberFormat="1" applyFont="1" applyBorder="1" applyAlignment="1" applyProtection="1">
      <alignment vertical="center"/>
      <protection/>
    </xf>
    <xf numFmtId="0" fontId="15" fillId="0" borderId="13" xfId="0" applyFont="1" applyBorder="1" applyAlignment="1" applyProtection="1">
      <alignment horizontal="left"/>
      <protection/>
    </xf>
    <xf numFmtId="3" fontId="15" fillId="0" borderId="14" xfId="0" applyNumberFormat="1" applyFont="1" applyBorder="1" applyAlignment="1" applyProtection="1">
      <alignment/>
      <protection/>
    </xf>
    <xf numFmtId="168" fontId="15" fillId="0" borderId="14" xfId="0" applyNumberFormat="1" applyFont="1" applyBorder="1" applyAlignment="1" applyProtection="1">
      <alignment/>
      <protection/>
    </xf>
    <xf numFmtId="168" fontId="15" fillId="0" borderId="13" xfId="0" applyNumberFormat="1" applyFont="1" applyBorder="1" applyAlignment="1" applyProtection="1">
      <alignment/>
      <protection/>
    </xf>
    <xf numFmtId="3" fontId="15" fillId="0" borderId="13" xfId="0" applyNumberFormat="1" applyFont="1" applyBorder="1" applyAlignment="1" applyProtection="1">
      <alignment/>
      <protection/>
    </xf>
    <xf numFmtId="177" fontId="15" fillId="0" borderId="14" xfId="0" applyNumberFormat="1" applyFont="1" applyBorder="1" applyAlignment="1" applyProtection="1">
      <alignment/>
      <protection/>
    </xf>
    <xf numFmtId="0" fontId="15" fillId="0" borderId="11" xfId="0" applyFont="1" applyBorder="1" applyAlignment="1" applyProtection="1">
      <alignment horizontal="left"/>
      <protection/>
    </xf>
    <xf numFmtId="3" fontId="15" fillId="0" borderId="12" xfId="0" applyNumberFormat="1" applyFont="1" applyBorder="1" applyAlignment="1" applyProtection="1">
      <alignment/>
      <protection/>
    </xf>
    <xf numFmtId="168" fontId="15" fillId="0" borderId="11" xfId="0" applyNumberFormat="1" applyFont="1" applyBorder="1" applyAlignment="1" applyProtection="1">
      <alignment/>
      <protection/>
    </xf>
    <xf numFmtId="168" fontId="15" fillId="0" borderId="12" xfId="0" applyNumberFormat="1" applyFont="1" applyBorder="1" applyAlignment="1" applyProtection="1">
      <alignment/>
      <protection/>
    </xf>
    <xf numFmtId="0" fontId="15" fillId="0" borderId="23" xfId="0" applyFont="1" applyBorder="1" applyAlignment="1" applyProtection="1">
      <alignment horizontal="centerContinuous"/>
      <protection/>
    </xf>
    <xf numFmtId="0" fontId="15" fillId="0" borderId="22" xfId="0" applyFont="1" applyBorder="1" applyAlignment="1">
      <alignment horizontal="centerContinuous"/>
    </xf>
    <xf numFmtId="0" fontId="15" fillId="0" borderId="23" xfId="0" applyFont="1" applyBorder="1" applyAlignment="1">
      <alignment horizontal="centerContinuous"/>
    </xf>
    <xf numFmtId="0" fontId="15" fillId="0" borderId="15" xfId="0" applyFont="1" applyBorder="1" applyAlignment="1" applyProtection="1">
      <alignment vertical="center"/>
      <protection/>
    </xf>
    <xf numFmtId="0" fontId="15" fillId="0" borderId="19" xfId="0" applyFont="1" applyBorder="1" applyAlignment="1">
      <alignment horizontal="centerContinuous"/>
    </xf>
    <xf numFmtId="0" fontId="15" fillId="0" borderId="15" xfId="0" applyFont="1" applyBorder="1" applyAlignment="1">
      <alignment horizontal="center"/>
    </xf>
    <xf numFmtId="0" fontId="15" fillId="0" borderId="22" xfId="0" applyFont="1" applyBorder="1" applyAlignment="1">
      <alignment horizontal="center"/>
    </xf>
    <xf numFmtId="0" fontId="15" fillId="0" borderId="13" xfId="0" applyFont="1" applyBorder="1" applyAlignment="1" quotePrefix="1">
      <alignment horizontal="center" vertical="center"/>
    </xf>
    <xf numFmtId="168" fontId="15" fillId="0" borderId="12" xfId="0" applyNumberFormat="1" applyFont="1" applyBorder="1" applyAlignment="1">
      <alignment vertical="center"/>
    </xf>
    <xf numFmtId="0" fontId="15" fillId="0" borderId="22" xfId="0" applyFont="1" applyBorder="1" applyAlignment="1" quotePrefix="1">
      <alignment horizontal="center"/>
    </xf>
    <xf numFmtId="0" fontId="15" fillId="0" borderId="11" xfId="0" applyFont="1" applyBorder="1" applyAlignment="1" quotePrefix="1">
      <alignment horizontal="center"/>
    </xf>
    <xf numFmtId="0" fontId="15" fillId="0" borderId="20" xfId="0" applyFont="1" applyBorder="1" applyAlignment="1" applyProtection="1">
      <alignment horizontal="centerContinuous" wrapText="1"/>
      <protection/>
    </xf>
    <xf numFmtId="0" fontId="15" fillId="0" borderId="12" xfId="0" applyFont="1" applyBorder="1" applyAlignment="1">
      <alignment horizontal="centerContinuous" wrapText="1"/>
    </xf>
    <xf numFmtId="0" fontId="15" fillId="0" borderId="12" xfId="0" applyFont="1" applyBorder="1" applyAlignment="1" applyProtection="1" quotePrefix="1">
      <alignment horizontal="center"/>
      <protection/>
    </xf>
    <xf numFmtId="0" fontId="15" fillId="0" borderId="11" xfId="0" applyFont="1" applyBorder="1" applyAlignment="1" applyProtection="1">
      <alignment horizontal="center" vertical="center" wrapText="1"/>
      <protection/>
    </xf>
    <xf numFmtId="168" fontId="15" fillId="0" borderId="14" xfId="0" applyNumberFormat="1" applyFont="1" applyBorder="1" applyAlignment="1" applyProtection="1">
      <alignment horizontal="center" vertical="center"/>
      <protection/>
    </xf>
    <xf numFmtId="168" fontId="15" fillId="0" borderId="14" xfId="0" applyNumberFormat="1" applyFont="1" applyBorder="1" applyAlignment="1">
      <alignment horizontal="center" vertical="center"/>
    </xf>
    <xf numFmtId="168" fontId="15" fillId="0" borderId="13" xfId="0" applyNumberFormat="1" applyFont="1" applyBorder="1" applyAlignment="1">
      <alignment horizontal="center" vertical="center"/>
    </xf>
    <xf numFmtId="168" fontId="15" fillId="0" borderId="12" xfId="0" applyNumberFormat="1" applyFont="1" applyBorder="1" applyAlignment="1" applyProtection="1" quotePrefix="1">
      <alignment horizontal="center" vertical="center"/>
      <protection/>
    </xf>
    <xf numFmtId="0" fontId="15" fillId="0" borderId="0" xfId="0" applyFont="1" applyAlignment="1" applyProtection="1">
      <alignment horizontal="centerContinuous" vertical="center"/>
      <protection/>
    </xf>
    <xf numFmtId="0" fontId="17" fillId="0" borderId="0" xfId="0" applyFont="1" applyAlignment="1">
      <alignment horizontal="centerContinuous" vertical="center"/>
    </xf>
    <xf numFmtId="0" fontId="15" fillId="0" borderId="12" xfId="0" applyFont="1" applyBorder="1" applyAlignment="1" applyProtection="1">
      <alignment horizontal="center" vertical="center"/>
      <protection/>
    </xf>
    <xf numFmtId="166" fontId="15" fillId="0" borderId="13" xfId="0" applyNumberFormat="1"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166" fontId="15" fillId="0" borderId="13" xfId="0" applyNumberFormat="1" applyFont="1" applyFill="1" applyBorder="1" applyAlignment="1" applyProtection="1">
      <alignment horizontal="center" vertical="center"/>
      <protection/>
    </xf>
    <xf numFmtId="1" fontId="15" fillId="0" borderId="14" xfId="0" applyNumberFormat="1" applyFont="1" applyBorder="1" applyAlignment="1" applyProtection="1">
      <alignment horizontal="center" vertical="center"/>
      <protection/>
    </xf>
    <xf numFmtId="168" fontId="15" fillId="0" borderId="14" xfId="0" applyNumberFormat="1" applyFont="1" applyFill="1" applyBorder="1" applyAlignment="1" applyProtection="1">
      <alignment horizontal="center" vertical="center"/>
      <protection/>
    </xf>
    <xf numFmtId="166" fontId="15" fillId="0" borderId="14" xfId="0" applyNumberFormat="1" applyFont="1" applyFill="1" applyBorder="1" applyAlignment="1" applyProtection="1">
      <alignment horizontal="center" vertical="center"/>
      <protection/>
    </xf>
    <xf numFmtId="168" fontId="15" fillId="0" borderId="13" xfId="0" applyNumberFormat="1" applyFont="1" applyBorder="1" applyAlignment="1" applyProtection="1">
      <alignment horizontal="center" vertical="center"/>
      <protection/>
    </xf>
    <xf numFmtId="168" fontId="15" fillId="0" borderId="13" xfId="0" applyNumberFormat="1" applyFont="1" applyFill="1" applyBorder="1" applyAlignment="1" applyProtection="1">
      <alignment horizontal="center" vertical="center"/>
      <protection/>
    </xf>
    <xf numFmtId="166" fontId="15" fillId="0" borderId="14" xfId="0" applyNumberFormat="1" applyFont="1" applyBorder="1" applyAlignment="1" applyProtection="1">
      <alignment horizontal="center" vertical="center"/>
      <protection/>
    </xf>
    <xf numFmtId="168" fontId="15" fillId="0" borderId="13" xfId="0" applyNumberFormat="1" applyFont="1" applyBorder="1" applyAlignment="1" applyProtection="1" quotePrefix="1">
      <alignment horizontal="center" vertical="center"/>
      <protection/>
    </xf>
    <xf numFmtId="0" fontId="15" fillId="0" borderId="19" xfId="0" applyFont="1" applyBorder="1" applyAlignment="1" applyProtection="1">
      <alignment horizontal="centerContinuous" vertical="center"/>
      <protection/>
    </xf>
    <xf numFmtId="0" fontId="15" fillId="0" borderId="12" xfId="0" applyFont="1" applyBorder="1" applyAlignment="1">
      <alignment horizontal="centerContinuous" vertical="center"/>
    </xf>
    <xf numFmtId="0" fontId="15" fillId="0" borderId="20" xfId="0" applyFont="1" applyBorder="1" applyAlignment="1" applyProtection="1">
      <alignment horizontal="centerContinuous" vertical="center"/>
      <protection/>
    </xf>
    <xf numFmtId="0" fontId="15" fillId="0" borderId="11" xfId="0" applyFont="1" applyBorder="1" applyAlignment="1">
      <alignment horizontal="left" vertical="center" indent="1"/>
    </xf>
    <xf numFmtId="37" fontId="15" fillId="0" borderId="12" xfId="0" applyNumberFormat="1" applyFont="1" applyBorder="1" applyAlignment="1">
      <alignment vertical="center"/>
    </xf>
    <xf numFmtId="166" fontId="15" fillId="0" borderId="12" xfId="0" applyNumberFormat="1" applyFont="1" applyBorder="1" applyAlignment="1">
      <alignment vertical="center"/>
    </xf>
    <xf numFmtId="37" fontId="15" fillId="0" borderId="12" xfId="0" applyNumberFormat="1" applyFont="1" applyFill="1" applyBorder="1" applyAlignment="1">
      <alignment vertical="center"/>
    </xf>
    <xf numFmtId="0" fontId="15" fillId="0" borderId="25" xfId="0" applyFont="1" applyBorder="1" applyAlignment="1" applyProtection="1">
      <alignment horizontal="centerContinuous"/>
      <protection/>
    </xf>
    <xf numFmtId="3" fontId="15" fillId="0" borderId="13" xfId="0" applyNumberFormat="1" applyFont="1" applyBorder="1" applyAlignment="1" applyProtection="1">
      <alignment horizontal="center" vertical="center"/>
      <protection/>
    </xf>
    <xf numFmtId="3" fontId="15" fillId="0" borderId="14" xfId="0" applyNumberFormat="1" applyFont="1" applyBorder="1" applyAlignment="1" applyProtection="1">
      <alignment horizontal="center" vertical="center"/>
      <protection/>
    </xf>
    <xf numFmtId="3" fontId="15" fillId="0" borderId="13" xfId="0" applyNumberFormat="1" applyFont="1" applyFill="1" applyBorder="1" applyAlignment="1" applyProtection="1">
      <alignment horizontal="center" vertical="center"/>
      <protection/>
    </xf>
    <xf numFmtId="1" fontId="15" fillId="0" borderId="13" xfId="0" applyNumberFormat="1" applyFont="1" applyBorder="1" applyAlignment="1" applyProtection="1">
      <alignment horizontal="center" vertical="center"/>
      <protection/>
    </xf>
    <xf numFmtId="3" fontId="15" fillId="0" borderId="14" xfId="0" applyNumberFormat="1" applyFont="1" applyFill="1" applyBorder="1" applyAlignment="1" applyProtection="1">
      <alignment horizontal="center" vertical="center"/>
      <protection/>
    </xf>
    <xf numFmtId="3" fontId="15" fillId="0" borderId="13" xfId="0" applyNumberFormat="1" applyFont="1" applyBorder="1" applyAlignment="1" applyProtection="1" quotePrefix="1">
      <alignment horizontal="center" vertical="center"/>
      <protection/>
    </xf>
    <xf numFmtId="3" fontId="15" fillId="0" borderId="14" xfId="0" applyNumberFormat="1" applyFont="1" applyBorder="1" applyAlignment="1">
      <alignment horizontal="center" vertical="center"/>
    </xf>
    <xf numFmtId="0" fontId="15" fillId="0" borderId="13" xfId="0" applyNumberFormat="1" applyFont="1" applyBorder="1" applyAlignment="1" applyProtection="1">
      <alignment horizontal="center" vertical="center"/>
      <protection/>
    </xf>
    <xf numFmtId="37" fontId="15" fillId="0" borderId="14" xfId="0" applyNumberFormat="1" applyFont="1" applyBorder="1" applyAlignment="1" applyProtection="1">
      <alignment vertical="center"/>
      <protection/>
    </xf>
    <xf numFmtId="37" fontId="15" fillId="0" borderId="12" xfId="0" applyNumberFormat="1" applyFont="1" applyBorder="1" applyAlignment="1" applyProtection="1">
      <alignment vertical="center"/>
      <protection/>
    </xf>
    <xf numFmtId="166" fontId="15" fillId="0" borderId="14" xfId="0" applyNumberFormat="1" applyFont="1" applyBorder="1" applyAlignment="1" applyProtection="1">
      <alignment vertical="center"/>
      <protection/>
    </xf>
    <xf numFmtId="166" fontId="15" fillId="0" borderId="12" xfId="0" applyNumberFormat="1" applyFont="1" applyBorder="1" applyAlignment="1" applyProtection="1">
      <alignment vertical="center"/>
      <protection/>
    </xf>
    <xf numFmtId="166" fontId="15" fillId="0" borderId="13" xfId="0" applyNumberFormat="1" applyFont="1" applyBorder="1" applyAlignment="1" applyProtection="1">
      <alignment vertical="center"/>
      <protection/>
    </xf>
    <xf numFmtId="166" fontId="15" fillId="0" borderId="11" xfId="0" applyNumberFormat="1" applyFont="1" applyBorder="1" applyAlignment="1" applyProtection="1">
      <alignment vertical="center"/>
      <protection/>
    </xf>
    <xf numFmtId="0" fontId="4" fillId="0" borderId="15" xfId="0" applyFont="1" applyBorder="1" applyAlignment="1">
      <alignment/>
    </xf>
    <xf numFmtId="0" fontId="4" fillId="0" borderId="15" xfId="0" applyFont="1" applyFill="1" applyBorder="1" applyAlignment="1">
      <alignment/>
    </xf>
    <xf numFmtId="0" fontId="7" fillId="0" borderId="0" xfId="0" applyNumberFormat="1" applyFont="1" applyAlignment="1">
      <alignment/>
    </xf>
    <xf numFmtId="37" fontId="15" fillId="0" borderId="11" xfId="0" applyNumberFormat="1" applyFont="1" applyFill="1" applyBorder="1" applyAlignment="1">
      <alignment vertical="center"/>
    </xf>
    <xf numFmtId="0" fontId="15" fillId="0" borderId="0" xfId="0" applyFont="1" applyAlignment="1" applyProtection="1">
      <alignment/>
      <protection/>
    </xf>
    <xf numFmtId="0" fontId="16" fillId="0" borderId="0" xfId="0" applyFont="1" applyAlignment="1" applyProtection="1">
      <alignment/>
      <protection/>
    </xf>
    <xf numFmtId="0" fontId="14" fillId="0" borderId="0" xfId="0" applyFont="1" applyBorder="1" applyAlignment="1" applyProtection="1">
      <alignment vertical="center"/>
      <protection/>
    </xf>
    <xf numFmtId="0" fontId="15" fillId="0" borderId="0" xfId="0" applyFont="1" applyAlignment="1">
      <alignment/>
    </xf>
    <xf numFmtId="0" fontId="16" fillId="0" borderId="0" xfId="0" applyFont="1" applyAlignment="1" applyProtection="1">
      <alignment vertical="center"/>
      <protection/>
    </xf>
    <xf numFmtId="0" fontId="16" fillId="0" borderId="0" xfId="0" applyFont="1" applyAlignment="1">
      <alignment/>
    </xf>
    <xf numFmtId="0" fontId="15" fillId="0" borderId="0" xfId="0" applyFont="1" applyAlignment="1" applyProtection="1">
      <alignment vertical="center"/>
      <protection/>
    </xf>
    <xf numFmtId="0" fontId="16" fillId="0" borderId="0" xfId="0" applyFont="1" applyAlignment="1" applyProtection="1">
      <alignment wrapText="1"/>
      <protection/>
    </xf>
    <xf numFmtId="0" fontId="16" fillId="0" borderId="0" xfId="0" applyFont="1" applyAlignment="1" applyProtection="1">
      <alignment vertical="center" wrapText="1"/>
      <protection/>
    </xf>
    <xf numFmtId="0" fontId="17" fillId="0" borderId="0" xfId="0" applyFont="1" applyBorder="1" applyAlignment="1">
      <alignment vertical="center"/>
    </xf>
    <xf numFmtId="0" fontId="15" fillId="0" borderId="0" xfId="0" applyFont="1" applyBorder="1" applyAlignment="1" applyProtection="1">
      <alignment vertical="center"/>
      <protection/>
    </xf>
    <xf numFmtId="0" fontId="16" fillId="0" borderId="0" xfId="0" applyFont="1" applyBorder="1" applyAlignment="1" applyProtection="1">
      <alignment vertical="center" wrapText="1"/>
      <protection/>
    </xf>
    <xf numFmtId="37" fontId="15" fillId="0" borderId="13" xfId="0" applyNumberFormat="1" applyFont="1" applyBorder="1" applyAlignment="1">
      <alignment/>
    </xf>
    <xf numFmtId="3" fontId="15" fillId="0" borderId="10" xfId="0" applyNumberFormat="1" applyFont="1" applyBorder="1" applyAlignment="1" applyProtection="1" quotePrefix="1">
      <alignment horizontal="right" vertical="center"/>
      <protection/>
    </xf>
    <xf numFmtId="3" fontId="15" fillId="0" borderId="0" xfId="0" applyNumberFormat="1" applyFont="1" applyBorder="1" applyAlignment="1" applyProtection="1">
      <alignment horizontal="right" vertical="center"/>
      <protection/>
    </xf>
    <xf numFmtId="3" fontId="15" fillId="0" borderId="0" xfId="0" applyNumberFormat="1" applyFont="1" applyBorder="1" applyAlignment="1" applyProtection="1" quotePrefix="1">
      <alignment horizontal="right" vertical="center"/>
      <protection/>
    </xf>
    <xf numFmtId="169" fontId="15" fillId="0" borderId="12" xfId="0" applyNumberFormat="1" applyFont="1" applyBorder="1" applyAlignment="1">
      <alignment vertical="center"/>
    </xf>
    <xf numFmtId="0" fontId="15" fillId="0" borderId="13" xfId="0" applyFont="1" applyBorder="1" applyAlignment="1">
      <alignment/>
    </xf>
    <xf numFmtId="0" fontId="22" fillId="0" borderId="0" xfId="0" applyFont="1" applyAlignment="1">
      <alignment/>
    </xf>
    <xf numFmtId="37" fontId="7" fillId="0" borderId="0" xfId="0" applyNumberFormat="1" applyFont="1" applyAlignment="1">
      <alignment/>
    </xf>
    <xf numFmtId="3" fontId="15" fillId="0" borderId="14" xfId="0" applyNumberFormat="1" applyFont="1" applyBorder="1" applyAlignment="1" applyProtection="1">
      <alignment horizontal="center"/>
      <protection/>
    </xf>
    <xf numFmtId="168" fontId="15" fillId="0" borderId="14" xfId="0" applyNumberFormat="1" applyFont="1" applyBorder="1" applyAlignment="1" applyProtection="1">
      <alignment horizontal="center"/>
      <protection/>
    </xf>
    <xf numFmtId="168" fontId="15" fillId="0" borderId="13" xfId="0" applyNumberFormat="1" applyFont="1" applyBorder="1" applyAlignment="1" applyProtection="1">
      <alignment horizontal="center"/>
      <protection/>
    </xf>
    <xf numFmtId="3" fontId="15" fillId="0" borderId="13" xfId="0" applyNumberFormat="1"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3" xfId="0" applyFont="1" applyBorder="1" applyAlignment="1">
      <alignment horizontal="center"/>
    </xf>
    <xf numFmtId="0" fontId="18" fillId="0" borderId="13" xfId="0" applyFont="1" applyBorder="1" applyAlignment="1">
      <alignment horizontal="left"/>
    </xf>
    <xf numFmtId="0" fontId="15" fillId="0" borderId="13" xfId="0" applyFont="1" applyBorder="1" applyAlignment="1">
      <alignment horizontal="left" indent="1"/>
    </xf>
    <xf numFmtId="0" fontId="15" fillId="0" borderId="11" xfId="0" applyFont="1" applyBorder="1" applyAlignment="1" applyProtection="1">
      <alignment vertical="center"/>
      <protection/>
    </xf>
    <xf numFmtId="0" fontId="15" fillId="0" borderId="13" xfId="0" applyFont="1" applyBorder="1" applyAlignment="1" applyProtection="1">
      <alignment horizontal="center"/>
      <protection/>
    </xf>
    <xf numFmtId="0" fontId="18" fillId="0" borderId="13" xfId="0" applyFont="1" applyBorder="1" applyAlignment="1">
      <alignment/>
    </xf>
    <xf numFmtId="0" fontId="15" fillId="0" borderId="13" xfId="0" applyFont="1" applyBorder="1" applyAlignment="1">
      <alignment horizontal="left"/>
    </xf>
    <xf numFmtId="0" fontId="15" fillId="0" borderId="11" xfId="0" applyFont="1" applyBorder="1" applyAlignment="1" applyProtection="1">
      <alignment horizontal="left" vertical="center" wrapText="1"/>
      <protection/>
    </xf>
    <xf numFmtId="37" fontId="15" fillId="0" borderId="11" xfId="0" applyNumberFormat="1" applyFont="1" applyBorder="1" applyAlignment="1" applyProtection="1" quotePrefix="1">
      <alignment horizontal="right" vertical="center"/>
      <protection/>
    </xf>
    <xf numFmtId="0" fontId="15" fillId="0" borderId="0" xfId="0" applyFont="1" applyBorder="1" applyAlignment="1" applyProtection="1">
      <alignment horizontal="left" vertical="center"/>
      <protection/>
    </xf>
    <xf numFmtId="168" fontId="15" fillId="0" borderId="0"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15" fillId="0" borderId="0" xfId="0" applyFont="1" applyBorder="1" applyAlignment="1" applyProtection="1" quotePrefix="1">
      <alignment horizontal="left" vertical="center"/>
      <protection/>
    </xf>
    <xf numFmtId="0" fontId="25" fillId="0" borderId="13" xfId="0" applyFont="1" applyBorder="1" applyAlignment="1">
      <alignment horizontal="left" indent="1"/>
    </xf>
    <xf numFmtId="0" fontId="25" fillId="0" borderId="13" xfId="0" applyFont="1" applyBorder="1" applyAlignment="1">
      <alignment horizontal="left"/>
    </xf>
    <xf numFmtId="0" fontId="25" fillId="0" borderId="13" xfId="0" applyFont="1" applyBorder="1" applyAlignment="1" applyProtection="1">
      <alignment vertical="center" wrapText="1"/>
      <protection/>
    </xf>
    <xf numFmtId="37" fontId="15" fillId="0" borderId="14" xfId="0" applyNumberFormat="1" applyFont="1" applyBorder="1" applyAlignment="1" applyProtection="1">
      <alignment/>
      <protection/>
    </xf>
    <xf numFmtId="0" fontId="18" fillId="0" borderId="13" xfId="0" applyFont="1" applyBorder="1" applyAlignment="1" applyProtection="1">
      <alignment vertical="center"/>
      <protection/>
    </xf>
    <xf numFmtId="168" fontId="15" fillId="0" borderId="12" xfId="0" applyNumberFormat="1" applyFont="1" applyBorder="1" applyAlignment="1" applyProtection="1">
      <alignment horizontal="right" vertical="center"/>
      <protection/>
    </xf>
    <xf numFmtId="0" fontId="15" fillId="0" borderId="24" xfId="0" applyFont="1" applyBorder="1" applyAlignment="1">
      <alignment/>
    </xf>
    <xf numFmtId="0" fontId="15" fillId="0" borderId="13" xfId="0" applyFont="1" applyBorder="1" applyAlignment="1">
      <alignment/>
    </xf>
    <xf numFmtId="0" fontId="15" fillId="0" borderId="15" xfId="0" applyFont="1" applyBorder="1" applyAlignment="1">
      <alignment/>
    </xf>
    <xf numFmtId="0" fontId="15" fillId="0" borderId="11" xfId="0" applyFont="1" applyBorder="1" applyAlignment="1">
      <alignment/>
    </xf>
    <xf numFmtId="0" fontId="15" fillId="0" borderId="13" xfId="0" applyFont="1" applyBorder="1" applyAlignment="1">
      <alignment wrapText="1"/>
    </xf>
    <xf numFmtId="37" fontId="15" fillId="0" borderId="11" xfId="0" applyNumberFormat="1" applyFont="1" applyBorder="1" applyAlignment="1">
      <alignment/>
    </xf>
    <xf numFmtId="37" fontId="15" fillId="0" borderId="15" xfId="0" applyNumberFormat="1" applyFont="1" applyBorder="1" applyAlignment="1">
      <alignment/>
    </xf>
    <xf numFmtId="177" fontId="15" fillId="0" borderId="13" xfId="0" applyNumberFormat="1" applyFont="1" applyBorder="1" applyAlignment="1">
      <alignment/>
    </xf>
    <xf numFmtId="177" fontId="15" fillId="0" borderId="11" xfId="0" applyNumberFormat="1" applyFont="1" applyBorder="1" applyAlignment="1">
      <alignment/>
    </xf>
    <xf numFmtId="0" fontId="15" fillId="0" borderId="20" xfId="0" applyFont="1" applyBorder="1" applyAlignment="1" applyProtection="1" quotePrefix="1">
      <alignment horizontal="centerContinuous"/>
      <protection/>
    </xf>
    <xf numFmtId="0" fontId="15" fillId="0" borderId="13" xfId="0" applyFont="1" applyBorder="1" applyAlignment="1" applyProtection="1">
      <alignment horizontal="left" vertical="center" indent="1"/>
      <protection/>
    </xf>
    <xf numFmtId="0" fontId="15" fillId="0" borderId="13" xfId="0" applyFont="1" applyBorder="1" applyAlignment="1" applyProtection="1">
      <alignment horizontal="left" vertical="center" wrapText="1" indent="1"/>
      <protection/>
    </xf>
    <xf numFmtId="37" fontId="15" fillId="0" borderId="24" xfId="0" applyNumberFormat="1" applyFont="1" applyBorder="1" applyAlignment="1">
      <alignment/>
    </xf>
    <xf numFmtId="168" fontId="15" fillId="0" borderId="18" xfId="0" applyNumberFormat="1" applyFont="1" applyBorder="1" applyAlignment="1" applyProtection="1">
      <alignment/>
      <protection/>
    </xf>
    <xf numFmtId="0" fontId="16" fillId="0" borderId="0" xfId="0" applyFont="1" applyAlignment="1">
      <alignment horizontal="center"/>
    </xf>
    <xf numFmtId="2" fontId="15" fillId="0" borderId="12" xfId="0" applyNumberFormat="1" applyFont="1" applyBorder="1" applyAlignment="1" applyProtection="1">
      <alignment vertical="center"/>
      <protection/>
    </xf>
    <xf numFmtId="166" fontId="15" fillId="0" borderId="24" xfId="0" applyNumberFormat="1" applyFont="1" applyBorder="1" applyAlignment="1">
      <alignment/>
    </xf>
    <xf numFmtId="166" fontId="15" fillId="0" borderId="13" xfId="0" applyNumberFormat="1" applyFont="1" applyBorder="1" applyAlignment="1">
      <alignment/>
    </xf>
    <xf numFmtId="166" fontId="15" fillId="0" borderId="11" xfId="0" applyNumberFormat="1" applyFont="1" applyBorder="1" applyAlignment="1">
      <alignment/>
    </xf>
    <xf numFmtId="0" fontId="15" fillId="0" borderId="0" xfId="0" applyFont="1" applyBorder="1" applyAlignment="1">
      <alignment/>
    </xf>
    <xf numFmtId="37" fontId="15" fillId="0" borderId="0" xfId="0" applyNumberFormat="1" applyFont="1" applyBorder="1" applyAlignment="1">
      <alignment/>
    </xf>
    <xf numFmtId="166" fontId="15" fillId="0" borderId="0" xfId="0" applyNumberFormat="1" applyFont="1" applyBorder="1" applyAlignment="1">
      <alignment/>
    </xf>
    <xf numFmtId="37" fontId="15" fillId="0" borderId="22" xfId="0" applyNumberFormat="1" applyFont="1" applyBorder="1" applyAlignment="1" applyProtection="1">
      <alignment vertical="center"/>
      <protection/>
    </xf>
    <xf numFmtId="0" fontId="15" fillId="0" borderId="0" xfId="0" applyFont="1" applyAlignment="1">
      <alignment wrapText="1"/>
    </xf>
    <xf numFmtId="168" fontId="15" fillId="0" borderId="14" xfId="0" applyNumberFormat="1" applyFont="1" applyBorder="1" applyAlignment="1" applyProtection="1" quotePrefix="1">
      <alignment horizontal="right" vertical="center"/>
      <protection/>
    </xf>
    <xf numFmtId="0" fontId="9" fillId="0" borderId="0" xfId="0" applyFont="1" applyAlignment="1">
      <alignment vertical="center" wrapText="1"/>
    </xf>
    <xf numFmtId="0" fontId="0" fillId="0" borderId="0" xfId="0" applyAlignment="1">
      <alignment vertical="center" wrapText="1"/>
    </xf>
    <xf numFmtId="37" fontId="15" fillId="0" borderId="13" xfId="0" applyNumberFormat="1" applyFont="1" applyBorder="1" applyAlignment="1">
      <alignment horizontal="center" vertical="center"/>
    </xf>
    <xf numFmtId="37" fontId="15" fillId="0" borderId="11" xfId="0" applyNumberFormat="1" applyFont="1" applyBorder="1" applyAlignment="1">
      <alignment vertical="center"/>
    </xf>
    <xf numFmtId="37" fontId="15" fillId="0" borderId="12" xfId="0" applyNumberFormat="1" applyFont="1" applyBorder="1" applyAlignment="1" applyProtection="1">
      <alignment/>
      <protection/>
    </xf>
    <xf numFmtId="37" fontId="15" fillId="0" borderId="24" xfId="0" applyNumberFormat="1" applyFont="1" applyBorder="1" applyAlignment="1">
      <alignment vertical="center"/>
    </xf>
    <xf numFmtId="37" fontId="15" fillId="0" borderId="13" xfId="0" applyNumberFormat="1" applyFont="1" applyBorder="1" applyAlignment="1">
      <alignment vertical="center"/>
    </xf>
    <xf numFmtId="37" fontId="15" fillId="0" borderId="15" xfId="0" applyNumberFormat="1" applyFont="1" applyBorder="1" applyAlignment="1">
      <alignment vertical="center"/>
    </xf>
    <xf numFmtId="37" fontId="15" fillId="0" borderId="0" xfId="0" applyNumberFormat="1" applyFont="1" applyAlignment="1">
      <alignment vertical="center"/>
    </xf>
    <xf numFmtId="0" fontId="16" fillId="0" borderId="13" xfId="0" applyFont="1" applyBorder="1" applyAlignment="1" applyProtection="1">
      <alignment horizontal="left" vertical="center"/>
      <protection/>
    </xf>
    <xf numFmtId="0" fontId="16" fillId="0" borderId="13" xfId="0" applyFont="1" applyBorder="1" applyAlignment="1" applyProtection="1">
      <alignment horizontal="center" vertical="center"/>
      <protection/>
    </xf>
    <xf numFmtId="168" fontId="15" fillId="0" borderId="13" xfId="0" applyNumberFormat="1" applyFont="1" applyBorder="1" applyAlignment="1" applyProtection="1">
      <alignment horizontal="right" vertical="center"/>
      <protection/>
    </xf>
    <xf numFmtId="177" fontId="15" fillId="0" borderId="13" xfId="0" applyNumberFormat="1" applyFont="1" applyBorder="1" applyAlignment="1">
      <alignment horizontal="right"/>
    </xf>
    <xf numFmtId="0" fontId="16" fillId="0" borderId="13" xfId="0" applyFont="1" applyBorder="1" applyAlignment="1">
      <alignment horizontal="center"/>
    </xf>
    <xf numFmtId="3" fontId="15" fillId="0" borderId="13" xfId="0" applyNumberFormat="1" applyFont="1" applyBorder="1" applyAlignment="1" applyProtection="1">
      <alignment horizontal="right" vertical="center"/>
      <protection/>
    </xf>
    <xf numFmtId="3" fontId="15" fillId="0" borderId="15" xfId="0" applyNumberFormat="1" applyFont="1" applyBorder="1" applyAlignment="1" applyProtection="1">
      <alignment vertical="center"/>
      <protection/>
    </xf>
    <xf numFmtId="0" fontId="15" fillId="0" borderId="15" xfId="0" applyFont="1" applyBorder="1" applyAlignment="1">
      <alignment horizontal="center" vertical="center" wrapText="1"/>
    </xf>
    <xf numFmtId="37" fontId="15" fillId="0" borderId="24" xfId="0" applyNumberFormat="1" applyFont="1" applyBorder="1" applyAlignment="1" quotePrefix="1">
      <alignment horizontal="right"/>
    </xf>
    <xf numFmtId="0" fontId="7" fillId="0" borderId="0" xfId="0" applyNumberFormat="1" applyFont="1" applyAlignment="1" quotePrefix="1">
      <alignment horizontal="right"/>
    </xf>
    <xf numFmtId="2" fontId="15" fillId="0" borderId="24" xfId="0" applyNumberFormat="1" applyFont="1" applyBorder="1" applyAlignment="1" quotePrefix="1">
      <alignment horizontal="right"/>
    </xf>
    <xf numFmtId="166" fontId="15" fillId="0" borderId="24" xfId="0" applyNumberFormat="1" applyFont="1" applyBorder="1" applyAlignment="1" quotePrefix="1">
      <alignment horizontal="right"/>
    </xf>
    <xf numFmtId="38" fontId="15" fillId="0" borderId="13" xfId="0" applyNumberFormat="1" applyFont="1" applyBorder="1" applyAlignment="1">
      <alignment/>
    </xf>
    <xf numFmtId="38" fontId="15" fillId="0" borderId="11" xfId="0" applyNumberFormat="1" applyFont="1" applyBorder="1" applyAlignment="1">
      <alignment/>
    </xf>
    <xf numFmtId="184" fontId="15" fillId="0" borderId="13" xfId="0" applyNumberFormat="1" applyFont="1" applyBorder="1" applyAlignment="1">
      <alignment/>
    </xf>
    <xf numFmtId="166" fontId="15" fillId="0" borderId="24" xfId="0" applyNumberFormat="1" applyFont="1" applyBorder="1" applyAlignment="1">
      <alignment horizontal="right"/>
    </xf>
    <xf numFmtId="37" fontId="15" fillId="0" borderId="14" xfId="0" applyNumberFormat="1" applyFont="1" applyBorder="1" applyAlignment="1" applyProtection="1">
      <alignment horizontal="right" vertical="center"/>
      <protection/>
    </xf>
    <xf numFmtId="177" fontId="15" fillId="0" borderId="15" xfId="0" applyNumberFormat="1" applyFont="1" applyBorder="1" applyAlignment="1">
      <alignment/>
    </xf>
    <xf numFmtId="37" fontId="15" fillId="0" borderId="14" xfId="0" applyNumberFormat="1" applyFont="1" applyBorder="1" applyAlignment="1" applyProtection="1">
      <alignment horizontal="center"/>
      <protection/>
    </xf>
    <xf numFmtId="37" fontId="15" fillId="0" borderId="14" xfId="0" applyNumberFormat="1" applyFont="1" applyBorder="1" applyAlignment="1">
      <alignment horizontal="right" vertical="center"/>
    </xf>
    <xf numFmtId="37" fontId="15" fillId="0" borderId="14" xfId="0" applyNumberFormat="1" applyFont="1" applyBorder="1" applyAlignment="1">
      <alignment vertical="center"/>
    </xf>
    <xf numFmtId="37" fontId="15" fillId="0" borderId="14" xfId="0" applyNumberFormat="1" applyFont="1" applyBorder="1" applyAlignment="1" applyProtection="1" quotePrefix="1">
      <alignment horizontal="right" vertical="center"/>
      <protection/>
    </xf>
    <xf numFmtId="37" fontId="15" fillId="0" borderId="12" xfId="0" applyNumberFormat="1" applyFont="1" applyBorder="1" applyAlignment="1" applyProtection="1">
      <alignment horizontal="right" vertical="center"/>
      <protection/>
    </xf>
    <xf numFmtId="168" fontId="15" fillId="0" borderId="22" xfId="0" applyNumberFormat="1" applyFont="1" applyBorder="1" applyAlignment="1">
      <alignment horizontal="right" vertical="center"/>
    </xf>
    <xf numFmtId="37" fontId="15" fillId="0" borderId="24" xfId="0" applyNumberFormat="1" applyFont="1" applyBorder="1" applyAlignment="1" quotePrefix="1">
      <alignment horizontal="right" vertical="center"/>
    </xf>
    <xf numFmtId="168" fontId="15" fillId="0" borderId="14" xfId="0" applyNumberFormat="1" applyFont="1" applyBorder="1" applyAlignment="1" quotePrefix="1">
      <alignment horizontal="right" vertical="center"/>
    </xf>
    <xf numFmtId="166" fontId="15" fillId="0" borderId="14" xfId="0" applyNumberFormat="1" applyFont="1" applyBorder="1" applyAlignment="1" applyProtection="1">
      <alignment horizontal="right" vertical="center"/>
      <protection/>
    </xf>
    <xf numFmtId="0" fontId="0" fillId="0" borderId="0" xfId="0" applyAlignment="1">
      <alignment/>
    </xf>
    <xf numFmtId="0" fontId="0" fillId="0" borderId="0" xfId="0" applyAlignment="1">
      <alignment vertical="center"/>
    </xf>
    <xf numFmtId="168" fontId="15" fillId="0" borderId="14" xfId="0" applyNumberFormat="1" applyFont="1" applyBorder="1" applyAlignment="1" applyProtection="1">
      <alignment horizontal="right"/>
      <protection/>
    </xf>
    <xf numFmtId="0" fontId="15" fillId="0" borderId="14" xfId="0" applyNumberFormat="1"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0" xfId="0" applyFont="1" applyBorder="1" applyAlignment="1">
      <alignment horizontal="center"/>
    </xf>
    <xf numFmtId="168" fontId="4" fillId="0" borderId="0" xfId="0" applyNumberFormat="1" applyFont="1" applyBorder="1" applyAlignment="1">
      <alignment/>
    </xf>
    <xf numFmtId="178" fontId="4" fillId="0" borderId="0" xfId="59" applyNumberFormat="1" applyFont="1" applyBorder="1" applyAlignment="1">
      <alignment/>
    </xf>
    <xf numFmtId="0" fontId="4" fillId="0" borderId="0" xfId="0" applyFont="1" applyBorder="1" applyAlignment="1">
      <alignment vertical="center"/>
    </xf>
    <xf numFmtId="0" fontId="5" fillId="0" borderId="0" xfId="0" applyFont="1" applyAlignment="1">
      <alignment vertical="center"/>
    </xf>
    <xf numFmtId="177" fontId="15" fillId="0" borderId="13" xfId="0" applyNumberFormat="1" applyFont="1" applyBorder="1" applyAlignment="1" quotePrefix="1">
      <alignment horizontal="right"/>
    </xf>
    <xf numFmtId="37" fontId="15" fillId="0" borderId="13" xfId="0" applyNumberFormat="1" applyFont="1" applyBorder="1" applyAlignment="1" quotePrefix="1">
      <alignment horizontal="right"/>
    </xf>
    <xf numFmtId="0" fontId="16" fillId="0" borderId="0" xfId="0" applyFont="1" applyAlignment="1">
      <alignment/>
    </xf>
    <xf numFmtId="0" fontId="9" fillId="0" borderId="16" xfId="0" applyFont="1" applyBorder="1" applyAlignment="1">
      <alignment vertical="center" wrapText="1"/>
    </xf>
    <xf numFmtId="0" fontId="0" fillId="0" borderId="16" xfId="0" applyBorder="1" applyAlignment="1">
      <alignment vertical="center"/>
    </xf>
    <xf numFmtId="0" fontId="9" fillId="0" borderId="0" xfId="0" applyFont="1" applyAlignment="1">
      <alignment vertical="center" wrapText="1"/>
    </xf>
    <xf numFmtId="0" fontId="0" fillId="0" borderId="0" xfId="0" applyAlignment="1">
      <alignment vertical="center" wrapText="1"/>
    </xf>
    <xf numFmtId="0" fontId="15" fillId="0" borderId="24" xfId="0" applyFont="1" applyBorder="1" applyAlignment="1" applyProtection="1">
      <alignment horizontal="center" vertical="center"/>
      <protection/>
    </xf>
    <xf numFmtId="0" fontId="17" fillId="0" borderId="15" xfId="0" applyFont="1" applyBorder="1" applyAlignment="1">
      <alignment vertical="center"/>
    </xf>
    <xf numFmtId="0" fontId="9" fillId="0" borderId="0" xfId="0" applyFont="1" applyAlignment="1">
      <alignment/>
    </xf>
    <xf numFmtId="0" fontId="0" fillId="0" borderId="0" xfId="0" applyAlignment="1">
      <alignment/>
    </xf>
    <xf numFmtId="0" fontId="15" fillId="0" borderId="19" xfId="0" applyFont="1" applyBorder="1" applyAlignment="1" applyProtection="1">
      <alignment horizontal="center" vertical="center" wrapText="1"/>
      <protection/>
    </xf>
    <xf numFmtId="0" fontId="17" fillId="0" borderId="12" xfId="0" applyFont="1" applyBorder="1" applyAlignment="1">
      <alignment horizontal="center" vertical="center" wrapText="1"/>
    </xf>
    <xf numFmtId="1" fontId="15" fillId="0" borderId="19" xfId="0" applyNumberFormat="1" applyFont="1" applyBorder="1" applyAlignment="1">
      <alignment horizontal="center" vertical="center"/>
    </xf>
    <xf numFmtId="1" fontId="17" fillId="0" borderId="12" xfId="0" applyNumberFormat="1" applyFont="1" applyBorder="1" applyAlignment="1">
      <alignment horizontal="center" vertical="center"/>
    </xf>
    <xf numFmtId="1" fontId="15" fillId="0" borderId="20" xfId="0" applyNumberFormat="1" applyFont="1" applyBorder="1" applyAlignment="1">
      <alignment horizontal="center" vertical="center"/>
    </xf>
    <xf numFmtId="0" fontId="15" fillId="0" borderId="19" xfId="0" applyFont="1" applyBorder="1" applyAlignment="1" applyProtection="1">
      <alignment horizontal="center" wrapText="1"/>
      <protection/>
    </xf>
    <xf numFmtId="0" fontId="15" fillId="0" borderId="20" xfId="0" applyFont="1" applyBorder="1" applyAlignment="1" applyProtection="1">
      <alignment horizontal="center" wrapText="1"/>
      <protection/>
    </xf>
    <xf numFmtId="0" fontId="15" fillId="0" borderId="12" xfId="0" applyFont="1" applyBorder="1" applyAlignment="1" applyProtection="1">
      <alignment horizontal="center" wrapText="1"/>
      <protection/>
    </xf>
    <xf numFmtId="0" fontId="15" fillId="0" borderId="19" xfId="0" applyFont="1" applyBorder="1" applyAlignment="1">
      <alignment horizontal="center" vertical="center" wrapText="1"/>
    </xf>
    <xf numFmtId="0" fontId="15" fillId="0" borderId="12" xfId="0" applyFont="1" applyBorder="1" applyAlignment="1">
      <alignment horizontal="center" vertical="center" wrapText="1"/>
    </xf>
    <xf numFmtId="1" fontId="15" fillId="0" borderId="19" xfId="0" applyNumberFormat="1" applyFont="1" applyBorder="1" applyAlignment="1">
      <alignment horizontal="center" vertical="center" wrapText="1"/>
    </xf>
    <xf numFmtId="1" fontId="15" fillId="0" borderId="12" xfId="0" applyNumberFormat="1" applyFont="1" applyBorder="1" applyAlignment="1">
      <alignment horizontal="center" vertical="center" wrapText="1"/>
    </xf>
    <xf numFmtId="0" fontId="15" fillId="0" borderId="24" xfId="0" applyFont="1" applyBorder="1" applyAlignment="1" applyProtection="1">
      <alignment horizontal="center" vertical="center" wrapText="1"/>
      <protection/>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6" fillId="0" borderId="0" xfId="0" applyFont="1" applyAlignment="1" applyProtection="1">
      <alignment horizontal="center" vertical="center" wrapText="1"/>
      <protection/>
    </xf>
    <xf numFmtId="0" fontId="17" fillId="0" borderId="0" xfId="0" applyFont="1" applyAlignment="1">
      <alignment horizontal="center" vertical="center" wrapText="1"/>
    </xf>
    <xf numFmtId="0" fontId="15" fillId="0" borderId="19" xfId="0" applyFont="1" applyBorder="1" applyAlignment="1" applyProtection="1" quotePrefix="1">
      <alignment horizontal="center" vertical="center"/>
      <protection/>
    </xf>
    <xf numFmtId="0" fontId="17" fillId="0" borderId="12" xfId="0" applyFont="1" applyBorder="1" applyAlignment="1">
      <alignment horizontal="center" vertical="center"/>
    </xf>
    <xf numFmtId="0" fontId="17" fillId="0" borderId="15" xfId="0" applyFont="1" applyBorder="1" applyAlignment="1">
      <alignment vertical="center" wrapText="1"/>
    </xf>
    <xf numFmtId="0" fontId="9" fillId="0" borderId="0" xfId="0" applyFont="1" applyAlignment="1" applyProtection="1">
      <alignment horizontal="left" vertical="center" wrapText="1"/>
      <protection/>
    </xf>
    <xf numFmtId="0" fontId="17" fillId="0" borderId="12" xfId="0" applyFont="1" applyBorder="1" applyAlignment="1">
      <alignment vertical="center" wrapText="1"/>
    </xf>
    <xf numFmtId="0" fontId="15" fillId="0" borderId="19" xfId="0" applyFont="1" applyBorder="1" applyAlignment="1" applyProtection="1">
      <alignment horizontal="center" vertical="center"/>
      <protection/>
    </xf>
    <xf numFmtId="0" fontId="17" fillId="0" borderId="12" xfId="0" applyFont="1" applyBorder="1" applyAlignment="1">
      <alignment vertical="center"/>
    </xf>
    <xf numFmtId="0" fontId="15" fillId="0" borderId="24" xfId="0" applyFont="1" applyBorder="1" applyAlignment="1">
      <alignment horizontal="center" vertical="center" wrapText="1"/>
    </xf>
    <xf numFmtId="0" fontId="17" fillId="0" borderId="13" xfId="0" applyFont="1" applyBorder="1" applyAlignment="1">
      <alignment horizontal="center"/>
    </xf>
    <xf numFmtId="0" fontId="17" fillId="0" borderId="15" xfId="0" applyFont="1" applyBorder="1" applyAlignment="1">
      <alignment horizontal="center"/>
    </xf>
    <xf numFmtId="0" fontId="9" fillId="0" borderId="0" xfId="0" applyFont="1" applyAlignment="1">
      <alignment wrapText="1"/>
    </xf>
    <xf numFmtId="0" fontId="0" fillId="0" borderId="0" xfId="0" applyAlignment="1">
      <alignment wrapText="1"/>
    </xf>
    <xf numFmtId="0" fontId="15" fillId="0" borderId="19" xfId="0" applyFont="1" applyBorder="1" applyAlignment="1">
      <alignment horizontal="center"/>
    </xf>
    <xf numFmtId="0" fontId="15" fillId="0" borderId="12" xfId="0" applyFont="1" applyBorder="1" applyAlignment="1">
      <alignment horizontal="center"/>
    </xf>
    <xf numFmtId="0" fontId="15" fillId="0" borderId="20" xfId="0" applyFont="1" applyBorder="1" applyAlignment="1">
      <alignment horizontal="center"/>
    </xf>
    <xf numFmtId="37" fontId="15" fillId="0" borderId="19" xfId="0" applyNumberFormat="1" applyFont="1" applyBorder="1" applyAlignment="1">
      <alignment horizontal="center" vertical="center"/>
    </xf>
    <xf numFmtId="0" fontId="15" fillId="0" borderId="12" xfId="0" applyFont="1" applyBorder="1" applyAlignment="1">
      <alignment horizontal="center" vertical="center"/>
    </xf>
    <xf numFmtId="0" fontId="16" fillId="0" borderId="0" xfId="0" applyFont="1" applyBorder="1" applyAlignment="1" applyProtection="1">
      <alignment horizontal="center" vertical="center" wrapText="1"/>
      <protection/>
    </xf>
    <xf numFmtId="0" fontId="17" fillId="0" borderId="0" xfId="0" applyFont="1" applyBorder="1" applyAlignment="1">
      <alignment horizontal="center" vertical="center" wrapText="1"/>
    </xf>
    <xf numFmtId="0" fontId="9" fillId="0" borderId="0" xfId="0" applyFont="1" applyAlignment="1" quotePrefix="1">
      <alignment vertical="center" wrapText="1"/>
    </xf>
    <xf numFmtId="0" fontId="15" fillId="0" borderId="0" xfId="0" applyFont="1" applyBorder="1" applyAlignment="1" applyProtection="1">
      <alignment horizontal="center" vertical="center" wrapText="1"/>
      <protection/>
    </xf>
    <xf numFmtId="0" fontId="15" fillId="0" borderId="19" xfId="0" applyFont="1" applyBorder="1" applyAlignment="1" applyProtection="1">
      <alignment horizontal="center"/>
      <protection/>
    </xf>
    <xf numFmtId="0" fontId="15" fillId="0" borderId="20" xfId="0" applyFont="1" applyBorder="1" applyAlignment="1" applyProtection="1">
      <alignment horizontal="center"/>
      <protection/>
    </xf>
    <xf numFmtId="0" fontId="15" fillId="0" borderId="12" xfId="0" applyFont="1" applyBorder="1" applyAlignment="1" applyProtection="1">
      <alignment horizontal="center"/>
      <protection/>
    </xf>
    <xf numFmtId="3" fontId="15" fillId="0" borderId="26" xfId="0" applyNumberFormat="1" applyFont="1" applyBorder="1" applyAlignment="1" applyProtection="1">
      <alignment horizontal="center" vertical="center"/>
      <protection/>
    </xf>
    <xf numFmtId="0" fontId="17" fillId="0" borderId="22" xfId="0" applyFont="1" applyBorder="1" applyAlignment="1">
      <alignment horizontal="center" vertical="center"/>
    </xf>
    <xf numFmtId="3" fontId="15" fillId="0" borderId="25" xfId="0" applyNumberFormat="1" applyFont="1" applyBorder="1" applyAlignment="1" applyProtection="1">
      <alignment horizontal="center" vertical="center"/>
      <protection/>
    </xf>
    <xf numFmtId="0" fontId="17" fillId="0" borderId="18" xfId="0" applyFont="1" applyBorder="1" applyAlignment="1">
      <alignment horizontal="center" vertical="center"/>
    </xf>
    <xf numFmtId="3" fontId="15" fillId="0" borderId="16" xfId="0" applyNumberFormat="1" applyFont="1" applyBorder="1" applyAlignment="1" applyProtection="1">
      <alignment horizontal="center" vertical="center"/>
      <protection/>
    </xf>
    <xf numFmtId="3" fontId="15" fillId="0" borderId="23" xfId="0" applyNumberFormat="1" applyFont="1" applyBorder="1" applyAlignment="1" applyProtection="1">
      <alignment horizontal="center" vertical="center"/>
      <protection/>
    </xf>
    <xf numFmtId="37" fontId="15" fillId="0" borderId="25" xfId="0" applyNumberFormat="1" applyFont="1" applyBorder="1" applyAlignment="1">
      <alignment horizontal="center" vertical="center"/>
    </xf>
    <xf numFmtId="37" fontId="15" fillId="0" borderId="18" xfId="0" applyNumberFormat="1" applyFont="1" applyBorder="1" applyAlignment="1">
      <alignment horizontal="center" vertical="center"/>
    </xf>
    <xf numFmtId="37" fontId="15" fillId="0" borderId="26" xfId="0" applyNumberFormat="1" applyFont="1" applyBorder="1" applyAlignment="1">
      <alignment horizontal="center" vertical="center"/>
    </xf>
    <xf numFmtId="37" fontId="15" fillId="0" borderId="22" xfId="0" applyNumberFormat="1" applyFont="1" applyBorder="1" applyAlignment="1">
      <alignment horizontal="center" vertical="center"/>
    </xf>
    <xf numFmtId="3" fontId="15" fillId="0" borderId="25" xfId="0" applyNumberFormat="1" applyFont="1" applyBorder="1" applyAlignment="1">
      <alignment horizontal="center" vertical="center"/>
    </xf>
    <xf numFmtId="3" fontId="15" fillId="0" borderId="26" xfId="0" applyNumberFormat="1" applyFont="1" applyBorder="1" applyAlignment="1">
      <alignment horizontal="center" vertical="center"/>
    </xf>
    <xf numFmtId="0" fontId="9" fillId="0" borderId="0" xfId="0" applyFont="1" applyAlignment="1" applyProtection="1" quotePrefix="1">
      <alignment horizontal="left" vertical="center" wrapText="1"/>
      <protection/>
    </xf>
    <xf numFmtId="0" fontId="16" fillId="0" borderId="24" xfId="0" applyFont="1" applyBorder="1" applyAlignment="1" applyProtection="1">
      <alignment horizontal="center" vertical="center" wrapText="1"/>
      <protection/>
    </xf>
    <xf numFmtId="0" fontId="26" fillId="0" borderId="13" xfId="0" applyFont="1" applyBorder="1" applyAlignment="1">
      <alignment/>
    </xf>
    <xf numFmtId="0" fontId="26" fillId="0" borderId="15" xfId="0" applyFont="1" applyBorder="1" applyAlignment="1">
      <alignment/>
    </xf>
    <xf numFmtId="0" fontId="15" fillId="0" borderId="13" xfId="0" applyFont="1" applyBorder="1" applyAlignment="1">
      <alignment/>
    </xf>
    <xf numFmtId="0" fontId="15" fillId="0" borderId="15" xfId="0" applyFont="1" applyBorder="1" applyAlignment="1">
      <alignment/>
    </xf>
    <xf numFmtId="0" fontId="15" fillId="0" borderId="0" xfId="0" applyFont="1" applyAlignment="1">
      <alignment/>
    </xf>
    <xf numFmtId="0" fontId="15" fillId="0" borderId="0" xfId="0" applyFont="1" applyAlignment="1">
      <alignment vertical="center" wrapText="1"/>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15" fillId="0" borderId="19" xfId="0" applyFont="1" applyBorder="1" applyAlignment="1" applyProtection="1">
      <alignment/>
      <protection/>
    </xf>
    <xf numFmtId="0" fontId="17" fillId="0" borderId="12" xfId="0" applyFont="1" applyBorder="1" applyAlignment="1">
      <alignment/>
    </xf>
    <xf numFmtId="0" fontId="16" fillId="0" borderId="13" xfId="0" applyFont="1" applyBorder="1" applyAlignment="1">
      <alignment horizontal="center"/>
    </xf>
    <xf numFmtId="0" fontId="16" fillId="0" borderId="15" xfId="0" applyFont="1" applyBorder="1" applyAlignment="1">
      <alignment horizontal="center"/>
    </xf>
    <xf numFmtId="0" fontId="15" fillId="0" borderId="0" xfId="0" applyFont="1" applyAlignment="1">
      <alignment vertical="center"/>
    </xf>
    <xf numFmtId="168" fontId="15" fillId="0" borderId="19" xfId="0" applyNumberFormat="1" applyFont="1" applyBorder="1" applyAlignment="1">
      <alignment horizontal="center"/>
    </xf>
    <xf numFmtId="168" fontId="15" fillId="0" borderId="12" xfId="0" applyNumberFormat="1" applyFont="1" applyBorder="1" applyAlignment="1">
      <alignment horizontal="center"/>
    </xf>
    <xf numFmtId="0" fontId="16" fillId="0" borderId="0" xfId="0" applyFont="1" applyAlignment="1" applyProtection="1">
      <alignment horizontal="center"/>
      <protection/>
    </xf>
    <xf numFmtId="0" fontId="15" fillId="0" borderId="13" xfId="0" applyFont="1" applyBorder="1" applyAlignment="1">
      <alignment horizontal="center"/>
    </xf>
    <xf numFmtId="0" fontId="15" fillId="0" borderId="15" xfId="0" applyFont="1" applyBorder="1" applyAlignment="1">
      <alignment horizontal="center"/>
    </xf>
    <xf numFmtId="0" fontId="9" fillId="0" borderId="0" xfId="0" applyFont="1" applyBorder="1" applyAlignment="1">
      <alignment vertical="center" wrapText="1"/>
    </xf>
    <xf numFmtId="0" fontId="0" fillId="0" borderId="0" xfId="0" applyBorder="1" applyAlignment="1">
      <alignment vertical="center" wrapText="1"/>
    </xf>
    <xf numFmtId="0" fontId="24" fillId="0" borderId="16" xfId="0" applyFont="1" applyBorder="1" applyAlignment="1">
      <alignment vertical="center" wrapText="1"/>
    </xf>
    <xf numFmtId="0" fontId="21" fillId="0" borderId="16" xfId="0" applyFont="1" applyBorder="1" applyAlignment="1">
      <alignment vertical="center" wrapText="1"/>
    </xf>
    <xf numFmtId="0" fontId="24" fillId="0" borderId="0" xfId="0" applyFont="1" applyBorder="1" applyAlignment="1">
      <alignment vertical="center" wrapText="1"/>
    </xf>
    <xf numFmtId="37" fontId="15" fillId="0" borderId="12" xfId="0" applyNumberFormat="1" applyFont="1" applyBorder="1" applyAlignment="1">
      <alignment horizontal="center" vertical="center"/>
    </xf>
    <xf numFmtId="3" fontId="15" fillId="0" borderId="19" xfId="0" applyNumberFormat="1" applyFont="1" applyBorder="1" applyAlignment="1" applyProtection="1">
      <alignment horizontal="center" vertical="center"/>
      <protection/>
    </xf>
    <xf numFmtId="3" fontId="15" fillId="0" borderId="11" xfId="0" applyNumberFormat="1" applyFont="1" applyBorder="1" applyAlignment="1" applyProtection="1">
      <alignment horizontal="center" vertical="center"/>
      <protection/>
    </xf>
    <xf numFmtId="0" fontId="17" fillId="0" borderId="11" xfId="0" applyFont="1" applyBorder="1" applyAlignment="1">
      <alignment horizontal="center" vertical="center"/>
    </xf>
    <xf numFmtId="0" fontId="15" fillId="0" borderId="19" xfId="0" applyFont="1" applyBorder="1" applyAlignment="1">
      <alignment horizontal="center" vertical="center"/>
    </xf>
    <xf numFmtId="37" fontId="17" fillId="0" borderId="12" xfId="0" applyNumberFormat="1" applyFont="1" applyBorder="1" applyAlignment="1">
      <alignment horizontal="center" vertical="center"/>
    </xf>
    <xf numFmtId="3" fontId="15" fillId="0" borderId="20" xfId="0" applyNumberFormat="1"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19"/>
  <sheetViews>
    <sheetView tabSelected="1" zoomScalePageLayoutView="0" workbookViewId="0" topLeftCell="A1">
      <selection activeCell="A1" sqref="A1"/>
    </sheetView>
  </sheetViews>
  <sheetFormatPr defaultColWidth="9.33203125" defaultRowHeight="12.75"/>
  <cols>
    <col min="1" max="1" width="5.16015625" style="0" customWidth="1"/>
    <col min="2" max="2" width="89.83203125" style="0" customWidth="1"/>
  </cols>
  <sheetData>
    <row r="1" ht="15">
      <c r="A1" s="194"/>
    </row>
    <row r="2" spans="1:2" ht="15.75">
      <c r="A2" s="194"/>
      <c r="B2" s="234"/>
    </row>
    <row r="3" ht="15">
      <c r="B3" s="176" t="s">
        <v>17</v>
      </c>
    </row>
    <row r="4" ht="15.75">
      <c r="B4" s="177" t="s">
        <v>18</v>
      </c>
    </row>
    <row r="5" ht="15">
      <c r="B5" s="176" t="s">
        <v>19</v>
      </c>
    </row>
    <row r="6" ht="15">
      <c r="B6" s="176" t="s">
        <v>279</v>
      </c>
    </row>
    <row r="7" ht="15.75">
      <c r="B7" s="178"/>
    </row>
    <row r="8" spans="2:8" ht="15">
      <c r="B8" s="176" t="s">
        <v>26</v>
      </c>
      <c r="C8" s="179"/>
      <c r="D8" s="179"/>
      <c r="E8" s="179"/>
      <c r="F8" s="179"/>
      <c r="G8" s="179"/>
      <c r="H8" s="179"/>
    </row>
    <row r="9" spans="2:8" ht="31.5">
      <c r="B9" s="183" t="s">
        <v>300</v>
      </c>
      <c r="C9" s="54"/>
      <c r="D9" s="54"/>
      <c r="E9" s="54"/>
      <c r="F9" s="54"/>
      <c r="G9" s="54"/>
      <c r="H9" s="54"/>
    </row>
    <row r="10" spans="2:8" ht="15.75">
      <c r="B10" s="176" t="s">
        <v>276</v>
      </c>
      <c r="C10" s="54"/>
      <c r="D10" s="54"/>
      <c r="E10" s="54"/>
      <c r="F10" s="54"/>
      <c r="G10" s="54"/>
      <c r="H10" s="54"/>
    </row>
    <row r="11" spans="2:8" ht="15.75">
      <c r="B11" s="180"/>
      <c r="C11" s="54"/>
      <c r="D11" s="54"/>
      <c r="E11" s="54"/>
      <c r="F11" s="54"/>
      <c r="G11" s="54"/>
      <c r="H11" s="54"/>
    </row>
    <row r="12" spans="2:8" ht="15">
      <c r="B12" s="176" t="s">
        <v>56</v>
      </c>
      <c r="C12" s="179"/>
      <c r="D12" s="179"/>
      <c r="E12" s="179"/>
      <c r="F12" s="179"/>
      <c r="G12" s="179"/>
      <c r="H12" s="179"/>
    </row>
    <row r="13" spans="2:8" ht="15.75">
      <c r="B13" s="180" t="s">
        <v>57</v>
      </c>
      <c r="C13" s="54"/>
      <c r="D13" s="54"/>
      <c r="E13" s="179"/>
      <c r="F13" s="179"/>
      <c r="G13" s="179"/>
      <c r="H13" s="179"/>
    </row>
    <row r="14" spans="2:4" ht="15.75">
      <c r="B14" s="182" t="s">
        <v>19</v>
      </c>
      <c r="C14" s="54"/>
      <c r="D14" s="54"/>
    </row>
    <row r="15" spans="2:4" ht="15">
      <c r="B15" s="176" t="s">
        <v>279</v>
      </c>
      <c r="C15" s="179"/>
      <c r="D15" s="179"/>
    </row>
    <row r="16" ht="15">
      <c r="B16" s="179"/>
    </row>
    <row r="17" ht="15">
      <c r="B17" s="176" t="s">
        <v>58</v>
      </c>
    </row>
    <row r="18" ht="15.75">
      <c r="B18" s="177" t="s">
        <v>59</v>
      </c>
    </row>
    <row r="19" ht="15">
      <c r="B19" s="176" t="s">
        <v>281</v>
      </c>
    </row>
    <row r="20" ht="15.75">
      <c r="B20" s="177"/>
    </row>
    <row r="21" spans="2:8" ht="15">
      <c r="B21" s="176" t="s">
        <v>61</v>
      </c>
      <c r="C21" s="179"/>
      <c r="D21" s="179"/>
      <c r="E21" s="179"/>
      <c r="F21" s="179"/>
      <c r="G21" s="179"/>
      <c r="H21" s="179"/>
    </row>
    <row r="22" spans="2:8" ht="52.5" customHeight="1">
      <c r="B22" s="184" t="s">
        <v>154</v>
      </c>
      <c r="C22" s="54"/>
      <c r="D22" s="54"/>
      <c r="E22" s="54"/>
      <c r="F22" s="54"/>
      <c r="G22" s="54"/>
      <c r="H22" s="54"/>
    </row>
    <row r="23" spans="2:8" ht="15">
      <c r="B23" s="176" t="s">
        <v>276</v>
      </c>
      <c r="C23" s="179"/>
      <c r="D23" s="179"/>
      <c r="E23" s="179"/>
      <c r="F23" s="179"/>
      <c r="G23" s="179"/>
      <c r="H23" s="179"/>
    </row>
    <row r="25" ht="15">
      <c r="B25" s="179" t="s">
        <v>69</v>
      </c>
    </row>
    <row r="26" ht="18.75">
      <c r="B26" s="181" t="s">
        <v>165</v>
      </c>
    </row>
    <row r="27" ht="15.75">
      <c r="B27" s="181" t="s">
        <v>70</v>
      </c>
    </row>
    <row r="28" ht="15">
      <c r="B28" s="179" t="s">
        <v>276</v>
      </c>
    </row>
    <row r="30" ht="15">
      <c r="B30" s="179" t="s">
        <v>74</v>
      </c>
    </row>
    <row r="31" ht="15.75">
      <c r="B31" s="181" t="s">
        <v>323</v>
      </c>
    </row>
    <row r="32" ht="15.75">
      <c r="B32" s="181" t="s">
        <v>322</v>
      </c>
    </row>
    <row r="33" ht="15">
      <c r="B33" s="179" t="s">
        <v>276</v>
      </c>
    </row>
    <row r="34" ht="15">
      <c r="B34" s="176"/>
    </row>
    <row r="35" spans="2:18" ht="15">
      <c r="B35" s="176" t="s">
        <v>130</v>
      </c>
      <c r="C35" s="179"/>
      <c r="D35" s="179"/>
      <c r="E35" s="179"/>
      <c r="F35" s="179"/>
      <c r="G35" s="179"/>
      <c r="H35" s="179"/>
      <c r="I35" s="179"/>
      <c r="J35" s="179"/>
      <c r="K35" s="179"/>
      <c r="L35" s="179"/>
      <c r="M35" s="179"/>
      <c r="N35" s="179"/>
      <c r="O35" s="179"/>
      <c r="P35" s="179"/>
      <c r="Q35" s="179"/>
      <c r="R35" s="179"/>
    </row>
    <row r="36" spans="2:18" ht="31.5">
      <c r="B36" s="187" t="s">
        <v>173</v>
      </c>
      <c r="C36" s="185"/>
      <c r="D36" s="185"/>
      <c r="E36" s="185"/>
      <c r="F36" s="185"/>
      <c r="G36" s="185"/>
      <c r="H36" s="185"/>
      <c r="I36" s="185"/>
      <c r="J36" s="185"/>
      <c r="K36" s="185"/>
      <c r="L36" s="185"/>
      <c r="M36" s="185"/>
      <c r="N36" s="185"/>
      <c r="O36" s="185"/>
      <c r="P36" s="185"/>
      <c r="Q36" s="185"/>
      <c r="R36" s="185"/>
    </row>
    <row r="37" spans="2:18" ht="15.75">
      <c r="B37" s="186" t="s">
        <v>276</v>
      </c>
      <c r="C37" s="185"/>
      <c r="D37" s="185"/>
      <c r="E37" s="185"/>
      <c r="F37" s="185"/>
      <c r="G37" s="185"/>
      <c r="H37" s="185"/>
      <c r="I37" s="185"/>
      <c r="J37" s="185"/>
      <c r="K37" s="185"/>
      <c r="L37" s="185"/>
      <c r="M37" s="185"/>
      <c r="N37" s="185"/>
      <c r="O37" s="185"/>
      <c r="P37" s="185"/>
      <c r="Q37" s="185"/>
      <c r="R37" s="185"/>
    </row>
    <row r="39" ht="15">
      <c r="B39" s="176" t="s">
        <v>100</v>
      </c>
    </row>
    <row r="40" ht="31.5">
      <c r="B40" s="183" t="s">
        <v>298</v>
      </c>
    </row>
    <row r="41" ht="15">
      <c r="B41" s="176" t="s">
        <v>276</v>
      </c>
    </row>
    <row r="43" ht="15">
      <c r="B43" s="176" t="s">
        <v>81</v>
      </c>
    </row>
    <row r="44" ht="18.75">
      <c r="B44" s="177" t="s">
        <v>163</v>
      </c>
    </row>
    <row r="45" ht="15.75">
      <c r="B45" s="177" t="s">
        <v>303</v>
      </c>
    </row>
    <row r="46" ht="15">
      <c r="B46" s="176" t="s">
        <v>276</v>
      </c>
    </row>
    <row r="48" ht="15">
      <c r="B48" s="37" t="s">
        <v>107</v>
      </c>
    </row>
    <row r="49" ht="15.75">
      <c r="B49" s="293" t="s">
        <v>301</v>
      </c>
    </row>
    <row r="50" ht="15.75">
      <c r="B50" s="293" t="s">
        <v>302</v>
      </c>
    </row>
    <row r="51" ht="15">
      <c r="B51" s="37" t="s">
        <v>276</v>
      </c>
    </row>
    <row r="53" ht="15">
      <c r="B53" s="176" t="s">
        <v>304</v>
      </c>
    </row>
    <row r="54" ht="15.75">
      <c r="B54" s="177" t="s">
        <v>108</v>
      </c>
    </row>
    <row r="55" ht="15.75">
      <c r="B55" s="177" t="s">
        <v>287</v>
      </c>
    </row>
    <row r="56" ht="15">
      <c r="B56" s="176" t="s">
        <v>276</v>
      </c>
    </row>
    <row r="57" ht="15">
      <c r="B57" s="176"/>
    </row>
    <row r="58" ht="15">
      <c r="B58" s="176" t="s">
        <v>305</v>
      </c>
    </row>
    <row r="59" ht="15.75">
      <c r="B59" s="177" t="s">
        <v>328</v>
      </c>
    </row>
    <row r="60" ht="15.75">
      <c r="B60" s="177" t="s">
        <v>329</v>
      </c>
    </row>
    <row r="61" ht="15">
      <c r="B61" s="176" t="s">
        <v>276</v>
      </c>
    </row>
    <row r="62" ht="15">
      <c r="B62" s="176"/>
    </row>
    <row r="63" ht="15">
      <c r="B63" s="176" t="s">
        <v>306</v>
      </c>
    </row>
    <row r="64" ht="15.75">
      <c r="B64" s="177" t="s">
        <v>307</v>
      </c>
    </row>
    <row r="65" ht="15.75">
      <c r="B65" s="177" t="s">
        <v>308</v>
      </c>
    </row>
    <row r="66" ht="15">
      <c r="B66" s="176" t="s">
        <v>276</v>
      </c>
    </row>
    <row r="68" ht="15">
      <c r="B68" s="176" t="s">
        <v>110</v>
      </c>
    </row>
    <row r="69" ht="31.5">
      <c r="B69" s="183" t="s">
        <v>210</v>
      </c>
    </row>
    <row r="70" ht="15">
      <c r="B70" s="176" t="s">
        <v>276</v>
      </c>
    </row>
    <row r="71" ht="15">
      <c r="B71" s="176"/>
    </row>
    <row r="72" ht="15">
      <c r="B72" s="176" t="s">
        <v>123</v>
      </c>
    </row>
    <row r="73" ht="15.75">
      <c r="B73" s="177" t="s">
        <v>316</v>
      </c>
    </row>
    <row r="74" ht="15.75">
      <c r="B74" s="177" t="s">
        <v>310</v>
      </c>
    </row>
    <row r="75" ht="15">
      <c r="B75" s="176" t="s">
        <v>276</v>
      </c>
    </row>
    <row r="77" ht="15">
      <c r="B77" s="176" t="s">
        <v>314</v>
      </c>
    </row>
    <row r="78" ht="31.5">
      <c r="B78" s="183" t="s">
        <v>124</v>
      </c>
    </row>
    <row r="79" ht="15">
      <c r="B79" s="176" t="s">
        <v>276</v>
      </c>
    </row>
    <row r="81" ht="15">
      <c r="B81" s="37" t="s">
        <v>317</v>
      </c>
    </row>
    <row r="82" ht="15.75">
      <c r="B82" s="293" t="s">
        <v>311</v>
      </c>
    </row>
    <row r="83" ht="15.75">
      <c r="B83" s="293" t="s">
        <v>315</v>
      </c>
    </row>
    <row r="84" ht="15">
      <c r="B84" s="37" t="s">
        <v>276</v>
      </c>
    </row>
    <row r="86" ht="15">
      <c r="B86" s="37" t="s">
        <v>318</v>
      </c>
    </row>
    <row r="87" ht="15.75">
      <c r="B87" s="293" t="s">
        <v>316</v>
      </c>
    </row>
    <row r="88" ht="15.75">
      <c r="B88" s="293" t="s">
        <v>248</v>
      </c>
    </row>
    <row r="89" ht="15">
      <c r="B89" s="37" t="s">
        <v>276</v>
      </c>
    </row>
    <row r="91" ht="15">
      <c r="B91" s="176" t="s">
        <v>126</v>
      </c>
    </row>
    <row r="92" ht="15.75">
      <c r="B92" s="177" t="s">
        <v>2</v>
      </c>
    </row>
    <row r="93" ht="15.75">
      <c r="B93" s="177" t="s">
        <v>319</v>
      </c>
    </row>
    <row r="94" ht="15">
      <c r="B94" s="176" t="s">
        <v>276</v>
      </c>
    </row>
    <row r="96" ht="15">
      <c r="B96" s="37" t="s">
        <v>320</v>
      </c>
    </row>
    <row r="97" ht="15.75">
      <c r="B97" s="293" t="s">
        <v>2</v>
      </c>
    </row>
    <row r="98" ht="15.75">
      <c r="B98" s="293" t="s">
        <v>321</v>
      </c>
    </row>
    <row r="99" ht="15">
      <c r="B99" s="37" t="s">
        <v>276</v>
      </c>
    </row>
    <row r="101" ht="15">
      <c r="B101" s="179" t="s">
        <v>128</v>
      </c>
    </row>
    <row r="102" ht="15.75">
      <c r="B102" s="181" t="s">
        <v>129</v>
      </c>
    </row>
    <row r="103" ht="15">
      <c r="B103" s="179" t="s">
        <v>293</v>
      </c>
    </row>
    <row r="105" ht="15">
      <c r="B105" s="176"/>
    </row>
    <row r="106" ht="15.75">
      <c r="B106" s="177"/>
    </row>
    <row r="107" ht="15">
      <c r="B107" s="176"/>
    </row>
    <row r="108" ht="15">
      <c r="B108" s="176"/>
    </row>
    <row r="109" ht="15">
      <c r="B109" s="176"/>
    </row>
    <row r="111" ht="15.75">
      <c r="B111" s="181"/>
    </row>
    <row r="112" ht="15">
      <c r="B112" s="179"/>
    </row>
    <row r="115" ht="15.75">
      <c r="B115" s="36"/>
    </row>
    <row r="116" ht="15">
      <c r="B116" s="243"/>
    </row>
    <row r="117" ht="15">
      <c r="B117" s="37"/>
    </row>
    <row r="118" ht="15">
      <c r="B118" s="210"/>
    </row>
    <row r="119" ht="15">
      <c r="B119" s="210"/>
    </row>
  </sheetData>
  <sheetProtection/>
  <printOptions horizontalCentered="1"/>
  <pageMargins left="0" right="0" top="0.75" bottom="0.75" header="0.25" footer="0.25"/>
  <pageSetup horizontalDpi="600" verticalDpi="600" orientation="portrait" scale="95"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T25"/>
  <sheetViews>
    <sheetView zoomScalePageLayoutView="0" workbookViewId="0" topLeftCell="A1">
      <selection activeCell="A1" sqref="A1"/>
    </sheetView>
  </sheetViews>
  <sheetFormatPr defaultColWidth="9.33203125" defaultRowHeight="12.75"/>
  <cols>
    <col min="1" max="1" width="3.16015625" style="1" customWidth="1"/>
    <col min="2" max="2" width="18.66015625" style="1" customWidth="1"/>
    <col min="3" max="3" width="12" style="1" bestFit="1" customWidth="1"/>
    <col min="4" max="4" width="7.83203125" style="1" customWidth="1"/>
    <col min="5" max="5" width="11.16015625" style="1" bestFit="1" customWidth="1"/>
    <col min="6" max="6" width="7.83203125" style="1" customWidth="1"/>
    <col min="7" max="7" width="10.66015625" style="1" bestFit="1" customWidth="1"/>
    <col min="8" max="8" width="7.83203125" style="1" customWidth="1"/>
    <col min="9" max="9" width="10.66015625" style="1" bestFit="1" customWidth="1"/>
    <col min="10" max="10" width="8.5" style="1" customWidth="1"/>
    <col min="11" max="11" width="10.66015625" style="1" bestFit="1" customWidth="1"/>
    <col min="12" max="12" width="7.83203125" style="1" customWidth="1"/>
    <col min="13" max="13" width="10.66015625" style="1" bestFit="1" customWidth="1"/>
    <col min="14" max="14" width="8.16015625" style="1" customWidth="1"/>
    <col min="15" max="15" width="10.66015625" style="1" customWidth="1"/>
    <col min="16" max="16" width="8.16015625" style="1" customWidth="1"/>
    <col min="17" max="17" width="10.66015625" style="1" bestFit="1" customWidth="1"/>
    <col min="18" max="18" width="8.16015625" style="1" customWidth="1"/>
    <col min="19" max="19" width="9.66015625" style="1" customWidth="1"/>
    <col min="20" max="20" width="10" style="1" customWidth="1"/>
    <col min="21" max="16384" width="9.33203125" style="1" customWidth="1"/>
  </cols>
  <sheetData>
    <row r="1" ht="15.75">
      <c r="A1" s="36"/>
    </row>
    <row r="2" spans="2:18" ht="15">
      <c r="B2" s="38" t="s">
        <v>130</v>
      </c>
      <c r="C2" s="39"/>
      <c r="D2" s="39"/>
      <c r="E2" s="39"/>
      <c r="F2" s="39"/>
      <c r="G2" s="39"/>
      <c r="H2" s="39"/>
      <c r="I2" s="39"/>
      <c r="J2" s="39"/>
      <c r="K2" s="39"/>
      <c r="L2" s="39"/>
      <c r="M2" s="39"/>
      <c r="N2" s="39"/>
      <c r="O2" s="39"/>
      <c r="P2" s="39"/>
      <c r="Q2" s="39"/>
      <c r="R2" s="39"/>
    </row>
    <row r="3" spans="2:18" ht="15" customHeight="1">
      <c r="B3" s="336" t="s">
        <v>173</v>
      </c>
      <c r="C3" s="337"/>
      <c r="D3" s="337"/>
      <c r="E3" s="337"/>
      <c r="F3" s="337"/>
      <c r="G3" s="337"/>
      <c r="H3" s="337"/>
      <c r="I3" s="337"/>
      <c r="J3" s="337"/>
      <c r="K3" s="337"/>
      <c r="L3" s="337"/>
      <c r="M3" s="337"/>
      <c r="N3" s="337"/>
      <c r="O3" s="337"/>
      <c r="P3" s="337"/>
      <c r="Q3" s="337"/>
      <c r="R3" s="337"/>
    </row>
    <row r="4" spans="2:18" ht="15" customHeight="1">
      <c r="B4" s="339" t="s">
        <v>276</v>
      </c>
      <c r="C4" s="337"/>
      <c r="D4" s="337"/>
      <c r="E4" s="337"/>
      <c r="F4" s="337"/>
      <c r="G4" s="337"/>
      <c r="H4" s="337"/>
      <c r="I4" s="337"/>
      <c r="J4" s="337"/>
      <c r="K4" s="337"/>
      <c r="L4" s="337"/>
      <c r="M4" s="337"/>
      <c r="N4" s="337"/>
      <c r="O4" s="337"/>
      <c r="P4" s="337"/>
      <c r="Q4" s="337"/>
      <c r="R4" s="337"/>
    </row>
    <row r="5" spans="2:18" ht="21" customHeight="1">
      <c r="B5" s="314" t="s">
        <v>164</v>
      </c>
      <c r="C5" s="63" t="s">
        <v>27</v>
      </c>
      <c r="D5" s="64"/>
      <c r="E5" s="64"/>
      <c r="F5" s="64"/>
      <c r="G5" s="64"/>
      <c r="H5" s="64"/>
      <c r="I5" s="64"/>
      <c r="J5" s="64"/>
      <c r="K5" s="64"/>
      <c r="L5" s="65"/>
      <c r="M5" s="64"/>
      <c r="N5" s="62"/>
      <c r="O5" s="340" t="s">
        <v>28</v>
      </c>
      <c r="P5" s="341"/>
      <c r="Q5" s="341"/>
      <c r="R5" s="342"/>
    </row>
    <row r="6" spans="2:20" ht="17.25" customHeight="1">
      <c r="B6" s="315"/>
      <c r="C6" s="118" t="s">
        <v>131</v>
      </c>
      <c r="D6" s="119"/>
      <c r="E6" s="118" t="s">
        <v>30</v>
      </c>
      <c r="F6" s="119"/>
      <c r="G6" s="118" t="s">
        <v>31</v>
      </c>
      <c r="H6" s="119"/>
      <c r="I6" s="118" t="s">
        <v>32</v>
      </c>
      <c r="J6" s="119"/>
      <c r="K6" s="118" t="s">
        <v>33</v>
      </c>
      <c r="L6" s="62"/>
      <c r="M6" s="331" t="s">
        <v>37</v>
      </c>
      <c r="N6" s="332"/>
      <c r="O6" s="120" t="s">
        <v>296</v>
      </c>
      <c r="P6" s="62"/>
      <c r="Q6" s="118" t="s">
        <v>35</v>
      </c>
      <c r="R6" s="119"/>
      <c r="S6"/>
      <c r="T6"/>
    </row>
    <row r="7" spans="2:20" ht="22.5" customHeight="1">
      <c r="B7" s="316"/>
      <c r="C7" s="66" t="s">
        <v>22</v>
      </c>
      <c r="D7" s="66" t="s">
        <v>36</v>
      </c>
      <c r="E7" s="66" t="s">
        <v>22</v>
      </c>
      <c r="F7" s="66" t="s">
        <v>36</v>
      </c>
      <c r="G7" s="66" t="s">
        <v>22</v>
      </c>
      <c r="H7" s="66" t="s">
        <v>36</v>
      </c>
      <c r="I7" s="66" t="s">
        <v>22</v>
      </c>
      <c r="J7" s="66" t="s">
        <v>36</v>
      </c>
      <c r="K7" s="66" t="s">
        <v>22</v>
      </c>
      <c r="L7" s="41" t="s">
        <v>36</v>
      </c>
      <c r="M7" s="41" t="s">
        <v>22</v>
      </c>
      <c r="N7" s="66" t="s">
        <v>36</v>
      </c>
      <c r="O7" s="66" t="s">
        <v>22</v>
      </c>
      <c r="P7" s="66" t="s">
        <v>36</v>
      </c>
      <c r="Q7" s="66" t="s">
        <v>22</v>
      </c>
      <c r="R7" s="66" t="s">
        <v>36</v>
      </c>
      <c r="S7"/>
      <c r="T7"/>
    </row>
    <row r="8" spans="2:20" ht="21" customHeight="1">
      <c r="B8" s="46" t="s">
        <v>78</v>
      </c>
      <c r="C8" s="250">
        <v>77565</v>
      </c>
      <c r="D8" s="48">
        <f>C8/C12*100</f>
        <v>68.81942719239096</v>
      </c>
      <c r="E8" s="250">
        <v>60295</v>
      </c>
      <c r="F8" s="48">
        <f>E8/$E$12*100</f>
        <v>72.68924278773704</v>
      </c>
      <c r="G8" s="250">
        <v>12022</v>
      </c>
      <c r="H8" s="48">
        <f>G8/$G$12*100</f>
        <v>55.598205614392086</v>
      </c>
      <c r="I8" s="250">
        <v>467</v>
      </c>
      <c r="J8" s="48">
        <f>I8/I$12*100</f>
        <v>65.77464788732395</v>
      </c>
      <c r="K8" s="250">
        <v>2796</v>
      </c>
      <c r="L8" s="68">
        <f>K8/$K$12*100</f>
        <v>69.60418222554145</v>
      </c>
      <c r="M8" s="250">
        <v>1746</v>
      </c>
      <c r="N8" s="48">
        <f>M8/M$12*100</f>
        <v>58.80767935331761</v>
      </c>
      <c r="O8" s="166">
        <v>2708</v>
      </c>
      <c r="P8" s="48">
        <f>O8/O12*100</f>
        <v>64.21626748873607</v>
      </c>
      <c r="Q8" s="166">
        <v>4651</v>
      </c>
      <c r="R8" s="48">
        <f>Q8/$Q$12*100</f>
        <v>61.22153481637489</v>
      </c>
      <c r="S8"/>
      <c r="T8"/>
    </row>
    <row r="9" spans="2:20" ht="21" customHeight="1">
      <c r="B9" s="46" t="s">
        <v>79</v>
      </c>
      <c r="C9" s="251">
        <v>23497</v>
      </c>
      <c r="D9" s="48">
        <f>C9/$C$12*100</f>
        <v>20.847677183518474</v>
      </c>
      <c r="E9" s="251">
        <v>15907</v>
      </c>
      <c r="F9" s="48">
        <f>E9/$E$12*100</f>
        <v>19.17684360269563</v>
      </c>
      <c r="G9" s="251">
        <v>5644</v>
      </c>
      <c r="H9" s="48">
        <f>G9/$G$12*100</f>
        <v>26.101836007954493</v>
      </c>
      <c r="I9" s="251">
        <v>184</v>
      </c>
      <c r="J9" s="48">
        <f>I9/I$12*100</f>
        <v>25.915492957746476</v>
      </c>
      <c r="K9" s="251">
        <v>883</v>
      </c>
      <c r="L9" s="68">
        <f>K9/$K$12*100</f>
        <v>21.981578292257904</v>
      </c>
      <c r="M9" s="251">
        <v>789</v>
      </c>
      <c r="N9" s="48">
        <f>M9/M$12*100</f>
        <v>26.574604243853152</v>
      </c>
      <c r="O9" s="166">
        <v>864</v>
      </c>
      <c r="P9" s="48">
        <f>O9/O12*100</f>
        <v>20.488498932890682</v>
      </c>
      <c r="Q9" s="166">
        <v>2056</v>
      </c>
      <c r="R9" s="48">
        <f>Q9/$Q$12*100</f>
        <v>27.063314466236672</v>
      </c>
      <c r="S9"/>
      <c r="T9"/>
    </row>
    <row r="10" spans="2:20" ht="21" customHeight="1">
      <c r="B10" s="46" t="s">
        <v>80</v>
      </c>
      <c r="C10" s="251">
        <v>9408</v>
      </c>
      <c r="D10" s="48">
        <f>C10/$C$12*100</f>
        <v>8.347233559285943</v>
      </c>
      <c r="E10" s="251">
        <v>5601</v>
      </c>
      <c r="F10" s="48">
        <f>E10/$E$12*100</f>
        <v>6.752341800383369</v>
      </c>
      <c r="G10" s="251">
        <v>3001</v>
      </c>
      <c r="H10" s="48">
        <f>G10/$G$12*100</f>
        <v>13.878740230310319</v>
      </c>
      <c r="I10" s="251">
        <v>51</v>
      </c>
      <c r="J10" s="48">
        <f>I10/I$12*100</f>
        <v>7.183098591549296</v>
      </c>
      <c r="K10" s="251">
        <v>274</v>
      </c>
      <c r="L10" s="68">
        <f>K10/$K$12*100</f>
        <v>6.82101070450585</v>
      </c>
      <c r="M10" s="251">
        <v>373</v>
      </c>
      <c r="N10" s="48">
        <f>M10/M$12*100</f>
        <v>12.563152576625125</v>
      </c>
      <c r="O10" s="166">
        <v>563</v>
      </c>
      <c r="P10" s="48">
        <f>O10/O12*100</f>
        <v>13.350723262983163</v>
      </c>
      <c r="Q10" s="166">
        <v>781</v>
      </c>
      <c r="R10" s="48">
        <f>Q10/$Q$12*100</f>
        <v>10.2803738317757</v>
      </c>
      <c r="S10"/>
      <c r="T10"/>
    </row>
    <row r="11" spans="2:20" ht="21" customHeight="1">
      <c r="B11" s="121" t="s">
        <v>38</v>
      </c>
      <c r="C11" s="251">
        <v>2238</v>
      </c>
      <c r="D11" s="87">
        <f>C11/$C$12*100</f>
        <v>1.985662064804628</v>
      </c>
      <c r="E11" s="251">
        <v>1146</v>
      </c>
      <c r="F11" s="87">
        <f>E11/$E$12*100</f>
        <v>1.3815718091839564</v>
      </c>
      <c r="G11" s="251">
        <v>956</v>
      </c>
      <c r="H11" s="87">
        <f>G11/$G$12*100</f>
        <v>4.421218147343107</v>
      </c>
      <c r="I11" s="251">
        <v>8</v>
      </c>
      <c r="J11" s="48">
        <f>I11/I$12*100</f>
        <v>1.1267605633802817</v>
      </c>
      <c r="K11" s="251">
        <v>64</v>
      </c>
      <c r="L11" s="56">
        <f>K11/$K$12*100</f>
        <v>1.593228777694797</v>
      </c>
      <c r="M11" s="251">
        <v>61</v>
      </c>
      <c r="N11" s="48">
        <f>M11/M$12*100</f>
        <v>2.054563826204109</v>
      </c>
      <c r="O11" s="166">
        <v>82</v>
      </c>
      <c r="P11" s="48">
        <f>O11/O12*100</f>
        <v>1.9445103153900876</v>
      </c>
      <c r="Q11" s="242">
        <v>109</v>
      </c>
      <c r="R11" s="87">
        <f>Q11/$Q$12*100</f>
        <v>1.4347768856127419</v>
      </c>
      <c r="S11"/>
      <c r="T11"/>
    </row>
    <row r="12" spans="2:20" ht="21" customHeight="1">
      <c r="B12" s="43" t="s">
        <v>54</v>
      </c>
      <c r="C12" s="248">
        <v>112708</v>
      </c>
      <c r="D12" s="87">
        <f>C12/$C$12*100</f>
        <v>100</v>
      </c>
      <c r="E12" s="248">
        <v>82949</v>
      </c>
      <c r="F12" s="87">
        <f>E12/$E$12*100</f>
        <v>100</v>
      </c>
      <c r="G12" s="248">
        <v>21623</v>
      </c>
      <c r="H12" s="87">
        <f>G12/$G$12*100</f>
        <v>100</v>
      </c>
      <c r="I12" s="248">
        <v>710</v>
      </c>
      <c r="J12" s="45">
        <f>I12/I$12*100</f>
        <v>100</v>
      </c>
      <c r="K12" s="248">
        <v>4017</v>
      </c>
      <c r="L12" s="56">
        <f>K12/$K$12*100</f>
        <v>100</v>
      </c>
      <c r="M12" s="248">
        <v>2969</v>
      </c>
      <c r="N12" s="45">
        <f>M12/M$12*100</f>
        <v>100</v>
      </c>
      <c r="O12" s="73">
        <v>4217</v>
      </c>
      <c r="P12" s="72">
        <v>100</v>
      </c>
      <c r="Q12" s="242">
        <v>7597</v>
      </c>
      <c r="R12" s="87">
        <f>Q12/$Q$12*100</f>
        <v>100</v>
      </c>
      <c r="S12"/>
      <c r="T12"/>
    </row>
    <row r="13" spans="2:18" ht="31.5" customHeight="1">
      <c r="B13" s="338" t="s">
        <v>324</v>
      </c>
      <c r="C13" s="297"/>
      <c r="D13" s="297"/>
      <c r="E13" s="297"/>
      <c r="F13" s="297"/>
      <c r="G13" s="297"/>
      <c r="H13" s="297"/>
      <c r="I13" s="297"/>
      <c r="J13" s="297"/>
      <c r="K13" s="297"/>
      <c r="L13" s="297"/>
      <c r="M13" s="297"/>
      <c r="N13" s="297"/>
      <c r="O13" s="297"/>
      <c r="P13" s="297"/>
      <c r="Q13" s="297"/>
      <c r="R13" s="297"/>
    </row>
    <row r="14" spans="2:18" ht="25.5" customHeight="1">
      <c r="B14" s="296" t="s">
        <v>141</v>
      </c>
      <c r="C14" s="297"/>
      <c r="D14" s="297"/>
      <c r="E14" s="297"/>
      <c r="F14" s="297"/>
      <c r="G14" s="297"/>
      <c r="H14" s="297"/>
      <c r="I14" s="297"/>
      <c r="J14" s="297"/>
      <c r="K14" s="297"/>
      <c r="L14" s="297"/>
      <c r="M14" s="297"/>
      <c r="N14" s="297"/>
      <c r="O14" s="297"/>
      <c r="P14" s="297"/>
      <c r="Q14" s="297"/>
      <c r="R14" s="297"/>
    </row>
    <row r="15" spans="2:18" ht="12.75">
      <c r="B15" s="300" t="s">
        <v>278</v>
      </c>
      <c r="C15" s="301"/>
      <c r="D15" s="301"/>
      <c r="E15" s="301"/>
      <c r="F15" s="301"/>
      <c r="G15" s="301"/>
      <c r="H15" s="301"/>
      <c r="I15" s="301"/>
      <c r="J15" s="301"/>
      <c r="K15" s="301"/>
      <c r="L15" s="301"/>
      <c r="M15" s="301"/>
      <c r="N15" s="301"/>
      <c r="O15" s="301"/>
      <c r="P15" s="301"/>
      <c r="Q15" s="301"/>
      <c r="R15" s="301"/>
    </row>
    <row r="17" spans="3:17" ht="12.75">
      <c r="C17" s="20"/>
      <c r="E17" s="20"/>
      <c r="G17" s="20"/>
      <c r="I17" s="20"/>
      <c r="K17" s="20"/>
      <c r="Q17" s="20"/>
    </row>
    <row r="24" ht="12.75">
      <c r="J24" s="29"/>
    </row>
    <row r="25" ht="12.75">
      <c r="J25" s="29"/>
    </row>
  </sheetData>
  <sheetProtection/>
  <mergeCells count="8">
    <mergeCell ref="B3:R3"/>
    <mergeCell ref="B13:R13"/>
    <mergeCell ref="B14:R14"/>
    <mergeCell ref="B15:R15"/>
    <mergeCell ref="B5:B7"/>
    <mergeCell ref="B4:R4"/>
    <mergeCell ref="M6:N6"/>
    <mergeCell ref="O5:R5"/>
  </mergeCells>
  <printOptions horizontalCentered="1"/>
  <pageMargins left="0" right="0" top="0.5" bottom="0.5" header="0.25" footer="0.2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12" style="1" bestFit="1" customWidth="1"/>
    <col min="4" max="4" width="9" style="1" bestFit="1" customWidth="1"/>
    <col min="5" max="5" width="12" style="1" bestFit="1" customWidth="1"/>
    <col min="6" max="6" width="9" style="1" bestFit="1" customWidth="1"/>
    <col min="7" max="7" width="10.66015625" style="1" bestFit="1" customWidth="1"/>
    <col min="8" max="8" width="9" style="1" bestFit="1" customWidth="1"/>
    <col min="9" max="9" width="10.66015625" style="1" bestFit="1" customWidth="1"/>
    <col min="10" max="10" width="9" style="1" bestFit="1" customWidth="1"/>
    <col min="11" max="11" width="10.66015625" style="1" bestFit="1" customWidth="1"/>
    <col min="12" max="12" width="9" style="1" bestFit="1" customWidth="1"/>
    <col min="13" max="13" width="10.66015625" style="1" bestFit="1" customWidth="1"/>
    <col min="14" max="14" width="8.83203125" style="1" customWidth="1"/>
    <col min="15" max="15" width="10.66015625" style="1" customWidth="1"/>
    <col min="16" max="16" width="8.83203125" style="1" customWidth="1"/>
    <col min="17" max="17" width="10.66015625" style="1" bestFit="1" customWidth="1"/>
    <col min="18" max="18" width="8.83203125" style="1" customWidth="1"/>
    <col min="19" max="16384" width="9.33203125" style="1" customWidth="1"/>
  </cols>
  <sheetData>
    <row r="1" ht="15.75">
      <c r="A1" s="36"/>
    </row>
    <row r="2" spans="2:18" ht="15">
      <c r="B2" s="38" t="s">
        <v>100</v>
      </c>
      <c r="C2" s="39"/>
      <c r="D2" s="39"/>
      <c r="E2" s="39"/>
      <c r="F2" s="39"/>
      <c r="G2" s="39"/>
      <c r="H2" s="39"/>
      <c r="I2" s="39"/>
      <c r="J2" s="39"/>
      <c r="K2" s="39"/>
      <c r="L2" s="39"/>
      <c r="M2" s="39"/>
      <c r="N2" s="39"/>
      <c r="O2" s="39"/>
      <c r="P2" s="39"/>
      <c r="Q2" s="39"/>
      <c r="R2" s="39"/>
    </row>
    <row r="3" spans="2:18" ht="15.75">
      <c r="B3" s="40" t="s">
        <v>298</v>
      </c>
      <c r="C3" s="39"/>
      <c r="D3" s="39"/>
      <c r="E3" s="39"/>
      <c r="F3" s="39"/>
      <c r="G3" s="39"/>
      <c r="H3" s="39"/>
      <c r="I3" s="39"/>
      <c r="J3" s="39"/>
      <c r="K3" s="39"/>
      <c r="L3" s="39"/>
      <c r="M3" s="39"/>
      <c r="N3" s="39"/>
      <c r="O3" s="39"/>
      <c r="P3" s="39"/>
      <c r="Q3" s="39"/>
      <c r="R3" s="39"/>
    </row>
    <row r="4" spans="2:18" ht="13.5" customHeight="1">
      <c r="B4" s="38" t="s">
        <v>276</v>
      </c>
      <c r="C4" s="39"/>
      <c r="D4" s="39"/>
      <c r="E4" s="39"/>
      <c r="F4" s="39"/>
      <c r="G4" s="39"/>
      <c r="H4" s="39"/>
      <c r="I4" s="39"/>
      <c r="J4" s="39"/>
      <c r="K4" s="39"/>
      <c r="L4" s="39"/>
      <c r="M4" s="39"/>
      <c r="N4" s="39"/>
      <c r="O4" s="39"/>
      <c r="P4" s="39"/>
      <c r="Q4" s="39"/>
      <c r="R4" s="39"/>
    </row>
    <row r="5" spans="2:18" ht="15">
      <c r="B5" s="314" t="s">
        <v>155</v>
      </c>
      <c r="C5" s="57" t="s">
        <v>27</v>
      </c>
      <c r="D5" s="58"/>
      <c r="E5" s="58"/>
      <c r="F5" s="58"/>
      <c r="G5" s="58"/>
      <c r="H5" s="58"/>
      <c r="I5" s="58"/>
      <c r="J5" s="58"/>
      <c r="K5" s="58"/>
      <c r="L5" s="59"/>
      <c r="M5" s="58"/>
      <c r="N5" s="60"/>
      <c r="O5" s="340" t="s">
        <v>28</v>
      </c>
      <c r="P5" s="341"/>
      <c r="Q5" s="341"/>
      <c r="R5" s="342"/>
    </row>
    <row r="6" spans="2:18" ht="15">
      <c r="B6" s="327"/>
      <c r="C6" s="61" t="s">
        <v>29</v>
      </c>
      <c r="D6" s="62"/>
      <c r="E6" s="63" t="s">
        <v>30</v>
      </c>
      <c r="F6" s="62"/>
      <c r="G6" s="63" t="s">
        <v>31</v>
      </c>
      <c r="H6" s="62"/>
      <c r="I6" s="63" t="s">
        <v>32</v>
      </c>
      <c r="J6" s="62"/>
      <c r="K6" s="63" t="s">
        <v>33</v>
      </c>
      <c r="L6" s="62"/>
      <c r="M6" s="331" t="s">
        <v>37</v>
      </c>
      <c r="N6" s="332"/>
      <c r="O6" s="64" t="s">
        <v>296</v>
      </c>
      <c r="P6" s="62"/>
      <c r="Q6" s="63" t="s">
        <v>35</v>
      </c>
      <c r="R6" s="62"/>
    </row>
    <row r="7" spans="2:18" ht="15">
      <c r="B7" s="328"/>
      <c r="C7" s="66" t="s">
        <v>22</v>
      </c>
      <c r="D7" s="66" t="s">
        <v>36</v>
      </c>
      <c r="E7" s="66" t="s">
        <v>22</v>
      </c>
      <c r="F7" s="66" t="s">
        <v>36</v>
      </c>
      <c r="G7" s="66" t="s">
        <v>22</v>
      </c>
      <c r="H7" s="66" t="s">
        <v>36</v>
      </c>
      <c r="I7" s="66" t="s">
        <v>22</v>
      </c>
      <c r="J7" s="66" t="s">
        <v>36</v>
      </c>
      <c r="K7" s="66" t="s">
        <v>22</v>
      </c>
      <c r="L7" s="41" t="s">
        <v>36</v>
      </c>
      <c r="M7" s="41" t="s">
        <v>22</v>
      </c>
      <c r="N7" s="66" t="s">
        <v>36</v>
      </c>
      <c r="O7" s="66" t="s">
        <v>22</v>
      </c>
      <c r="P7" s="66" t="s">
        <v>36</v>
      </c>
      <c r="Q7" s="66" t="s">
        <v>22</v>
      </c>
      <c r="R7" s="66" t="s">
        <v>36</v>
      </c>
    </row>
    <row r="8" spans="2:20" ht="19.5" customHeight="1">
      <c r="B8" s="67" t="s">
        <v>101</v>
      </c>
      <c r="C8" s="250">
        <v>579</v>
      </c>
      <c r="D8" s="168">
        <f>C8/$C$12*100</f>
        <v>0.5137168612698301</v>
      </c>
      <c r="E8" s="250">
        <v>279</v>
      </c>
      <c r="F8" s="168">
        <f>E8/$E$12*100</f>
        <v>0.3363512519741046</v>
      </c>
      <c r="G8" s="250">
        <v>261</v>
      </c>
      <c r="H8" s="168">
        <f>G8/$G$12*100</f>
        <v>1.2070480506867687</v>
      </c>
      <c r="I8" s="250">
        <v>4</v>
      </c>
      <c r="J8" s="280" t="s">
        <v>55</v>
      </c>
      <c r="K8" s="253">
        <v>21</v>
      </c>
      <c r="L8" s="170">
        <f>K8/$K$12*100</f>
        <v>0.5227781926811054</v>
      </c>
      <c r="M8" s="250">
        <v>10</v>
      </c>
      <c r="N8" s="168">
        <f>M8/M$12*100</f>
        <v>0.3368137420006736</v>
      </c>
      <c r="O8" s="166">
        <v>16</v>
      </c>
      <c r="P8" s="168">
        <f>O8/O12*100</f>
        <v>0.379416646905383</v>
      </c>
      <c r="Q8" s="166">
        <v>37</v>
      </c>
      <c r="R8" s="168">
        <f>Q8/$Q$12*100</f>
        <v>0.48703435566671055</v>
      </c>
      <c r="T8" s="20"/>
    </row>
    <row r="9" spans="2:20" ht="19.5" customHeight="1">
      <c r="B9" s="67" t="s">
        <v>102</v>
      </c>
      <c r="C9" s="251">
        <v>1196</v>
      </c>
      <c r="D9" s="168">
        <f>C9/$C$12*100</f>
        <v>1.061149164211946</v>
      </c>
      <c r="E9" s="251">
        <v>706</v>
      </c>
      <c r="F9" s="168">
        <f>E9/$E$12*100</f>
        <v>0.851125390300064</v>
      </c>
      <c r="G9" s="251">
        <v>425</v>
      </c>
      <c r="H9" s="168">
        <f>G9/$G$12*100</f>
        <v>1.9654996993941636</v>
      </c>
      <c r="I9" s="251">
        <v>5</v>
      </c>
      <c r="J9" s="280" t="s">
        <v>55</v>
      </c>
      <c r="K9" s="253">
        <v>40</v>
      </c>
      <c r="L9" s="170">
        <f>K9/$K$12*100</f>
        <v>0.9957679860592481</v>
      </c>
      <c r="M9" s="251">
        <v>20</v>
      </c>
      <c r="N9" s="168">
        <f>M9/M$12*100</f>
        <v>0.6736274840013472</v>
      </c>
      <c r="O9" s="166">
        <v>35</v>
      </c>
      <c r="P9" s="168">
        <f>O9/O12*100</f>
        <v>0.8299739151055252</v>
      </c>
      <c r="Q9" s="166">
        <v>61</v>
      </c>
      <c r="R9" s="168">
        <f>Q9/$Q$12*100</f>
        <v>0.8029485323153877</v>
      </c>
      <c r="T9" s="20"/>
    </row>
    <row r="10" spans="2:20" ht="19.5" customHeight="1">
      <c r="B10" s="67" t="s">
        <v>142</v>
      </c>
      <c r="C10" s="251">
        <v>7760</v>
      </c>
      <c r="D10" s="168">
        <f>C10/$C$12*100</f>
        <v>6.885048088866806</v>
      </c>
      <c r="E10" s="251">
        <v>4854</v>
      </c>
      <c r="F10" s="168">
        <f>E10/$E$12*100</f>
        <v>5.851788448323669</v>
      </c>
      <c r="G10" s="251">
        <v>2336</v>
      </c>
      <c r="H10" s="168">
        <f>G10/$G$12*100</f>
        <v>10.803311288905332</v>
      </c>
      <c r="I10" s="251">
        <v>52</v>
      </c>
      <c r="J10" s="168">
        <f>I10/$I$12*100</f>
        <v>7.323943661971831</v>
      </c>
      <c r="K10" s="253">
        <v>334</v>
      </c>
      <c r="L10" s="170">
        <f>K10/$K$12*100</f>
        <v>8.314662683594722</v>
      </c>
      <c r="M10" s="251">
        <v>155</v>
      </c>
      <c r="N10" s="168">
        <f>M10/M$12*100</f>
        <v>5.220613001010442</v>
      </c>
      <c r="O10" s="166">
        <v>259</v>
      </c>
      <c r="P10" s="168">
        <f>O10/O12*100</f>
        <v>6.141806971780887</v>
      </c>
      <c r="Q10" s="166">
        <v>442</v>
      </c>
      <c r="R10" s="168">
        <f>Q10/$Q$12*100</f>
        <v>5.818086086613137</v>
      </c>
      <c r="T10" s="20"/>
    </row>
    <row r="11" spans="2:20" ht="19.5" customHeight="1">
      <c r="B11" s="67" t="s">
        <v>103</v>
      </c>
      <c r="C11" s="252">
        <v>103141</v>
      </c>
      <c r="D11" s="168">
        <f>C11/$C$12*100</f>
        <v>91.51169393476948</v>
      </c>
      <c r="E11" s="252">
        <v>77083</v>
      </c>
      <c r="F11" s="168">
        <f>E11/$E$12*100</f>
        <v>92.92818478824337</v>
      </c>
      <c r="G11" s="252">
        <v>18598</v>
      </c>
      <c r="H11" s="168">
        <f>G11/$G$12*100</f>
        <v>86.0102668454886</v>
      </c>
      <c r="I11" s="252">
        <v>649</v>
      </c>
      <c r="J11" s="168">
        <f>I11/$I$12*100</f>
        <v>91.40845070422536</v>
      </c>
      <c r="K11" s="252">
        <v>3622</v>
      </c>
      <c r="L11" s="170">
        <f>K11/$K$12*100</f>
        <v>90.16679113766493</v>
      </c>
      <c r="M11" s="252">
        <v>2784</v>
      </c>
      <c r="N11" s="168">
        <f>M11/M12*100</f>
        <v>93.76894577298754</v>
      </c>
      <c r="O11" s="166">
        <v>3907</v>
      </c>
      <c r="P11" s="168">
        <f>O11/O12*100</f>
        <v>92.6488024662082</v>
      </c>
      <c r="Q11" s="166">
        <v>7057</v>
      </c>
      <c r="R11" s="168">
        <f>Q11/$Q$12*100</f>
        <v>92.89193102540476</v>
      </c>
      <c r="T11" s="20"/>
    </row>
    <row r="12" spans="2:20" ht="19.5" customHeight="1">
      <c r="B12" s="71" t="s">
        <v>54</v>
      </c>
      <c r="C12" s="252">
        <v>112708</v>
      </c>
      <c r="D12" s="169">
        <f>C12/$C$12*100</f>
        <v>100</v>
      </c>
      <c r="E12" s="252">
        <v>82949</v>
      </c>
      <c r="F12" s="169">
        <f>E12/$E$12*100</f>
        <v>100</v>
      </c>
      <c r="G12" s="252">
        <v>21623</v>
      </c>
      <c r="H12" s="169">
        <f>G12/$G$12*100</f>
        <v>100</v>
      </c>
      <c r="I12" s="252">
        <v>710</v>
      </c>
      <c r="J12" s="169">
        <f>I12/$I$12*100</f>
        <v>100</v>
      </c>
      <c r="K12" s="253">
        <v>4017</v>
      </c>
      <c r="L12" s="171">
        <f>K12/$K$12*100</f>
        <v>100</v>
      </c>
      <c r="M12" s="252">
        <v>2969</v>
      </c>
      <c r="N12" s="169">
        <f>M12/M12*100</f>
        <v>100</v>
      </c>
      <c r="O12" s="167">
        <v>4217</v>
      </c>
      <c r="P12" s="169">
        <v>100</v>
      </c>
      <c r="Q12" s="167">
        <v>7597</v>
      </c>
      <c r="R12" s="169">
        <f>Q12/$Q$12*100</f>
        <v>100</v>
      </c>
      <c r="T12" s="20"/>
    </row>
    <row r="13" spans="2:18" ht="18.75" customHeight="1">
      <c r="B13" s="67" t="s">
        <v>104</v>
      </c>
      <c r="C13" s="345">
        <v>3284</v>
      </c>
      <c r="D13" s="346"/>
      <c r="E13" s="345">
        <v>3345</v>
      </c>
      <c r="F13" s="346"/>
      <c r="G13" s="345">
        <v>3067</v>
      </c>
      <c r="H13" s="346"/>
      <c r="I13" s="345">
        <v>3325</v>
      </c>
      <c r="J13" s="346"/>
      <c r="K13" s="345">
        <v>3155</v>
      </c>
      <c r="L13" s="346"/>
      <c r="M13" s="353">
        <v>3324</v>
      </c>
      <c r="N13" s="346"/>
      <c r="O13" s="349">
        <v>3245</v>
      </c>
      <c r="P13" s="350"/>
      <c r="Q13" s="347">
        <v>3299</v>
      </c>
      <c r="R13" s="346"/>
    </row>
    <row r="14" spans="2:18" ht="18.75" customHeight="1">
      <c r="B14" s="74" t="s">
        <v>105</v>
      </c>
      <c r="C14" s="343">
        <v>3329.631</v>
      </c>
      <c r="D14" s="344"/>
      <c r="E14" s="343">
        <v>3385</v>
      </c>
      <c r="F14" s="344"/>
      <c r="G14" s="343">
        <v>3145</v>
      </c>
      <c r="H14" s="344"/>
      <c r="I14" s="343">
        <v>3364</v>
      </c>
      <c r="J14" s="344"/>
      <c r="K14" s="343">
        <v>3175</v>
      </c>
      <c r="L14" s="344"/>
      <c r="M14" s="354">
        <v>3277</v>
      </c>
      <c r="N14" s="344"/>
      <c r="O14" s="351">
        <v>3277</v>
      </c>
      <c r="P14" s="352"/>
      <c r="Q14" s="348">
        <v>3345</v>
      </c>
      <c r="R14" s="344"/>
    </row>
    <row r="15" spans="2:18" ht="31.5" customHeight="1">
      <c r="B15" s="355" t="s">
        <v>143</v>
      </c>
      <c r="C15" s="297"/>
      <c r="D15" s="297"/>
      <c r="E15" s="297"/>
      <c r="F15" s="297"/>
      <c r="G15" s="297"/>
      <c r="H15" s="297"/>
      <c r="I15" s="297"/>
      <c r="J15" s="297"/>
      <c r="K15" s="297"/>
      <c r="L15" s="297"/>
      <c r="M15" s="297"/>
      <c r="N15" s="297"/>
      <c r="O15" s="297"/>
      <c r="P15" s="297"/>
      <c r="Q15" s="297"/>
      <c r="R15" s="297"/>
    </row>
    <row r="16" spans="2:18" ht="24" customHeight="1">
      <c r="B16" s="296" t="s">
        <v>139</v>
      </c>
      <c r="C16" s="297"/>
      <c r="D16" s="297"/>
      <c r="E16" s="297"/>
      <c r="F16" s="297"/>
      <c r="G16" s="297"/>
      <c r="H16" s="297"/>
      <c r="I16" s="297"/>
      <c r="J16" s="297"/>
      <c r="K16" s="297"/>
      <c r="L16" s="297"/>
      <c r="M16" s="297"/>
      <c r="N16" s="297"/>
      <c r="O16" s="297"/>
      <c r="P16" s="297"/>
      <c r="Q16" s="297"/>
      <c r="R16" s="297"/>
    </row>
    <row r="17" spans="2:18" ht="12.75">
      <c r="B17" s="300" t="s">
        <v>278</v>
      </c>
      <c r="C17" s="301"/>
      <c r="D17" s="301"/>
      <c r="E17" s="301"/>
      <c r="F17" s="301"/>
      <c r="G17" s="301"/>
      <c r="H17" s="301"/>
      <c r="I17" s="301"/>
      <c r="J17" s="301"/>
      <c r="K17" s="301"/>
      <c r="L17" s="301"/>
      <c r="M17" s="301"/>
      <c r="N17" s="301"/>
      <c r="O17" s="301"/>
      <c r="P17" s="301"/>
      <c r="Q17" s="301"/>
      <c r="R17" s="301"/>
    </row>
  </sheetData>
  <sheetProtection/>
  <mergeCells count="22">
    <mergeCell ref="B16:R16"/>
    <mergeCell ref="B15:R15"/>
    <mergeCell ref="B17:R17"/>
    <mergeCell ref="C13:D13"/>
    <mergeCell ref="C14:D14"/>
    <mergeCell ref="E13:F13"/>
    <mergeCell ref="E14:F14"/>
    <mergeCell ref="G13:H13"/>
    <mergeCell ref="B5:B7"/>
    <mergeCell ref="I14:J14"/>
    <mergeCell ref="K13:L13"/>
    <mergeCell ref="K14:L14"/>
    <mergeCell ref="M13:N13"/>
    <mergeCell ref="M14:N14"/>
    <mergeCell ref="M6:N6"/>
    <mergeCell ref="O5:R5"/>
    <mergeCell ref="G14:H14"/>
    <mergeCell ref="I13:J13"/>
    <mergeCell ref="Q13:R13"/>
    <mergeCell ref="Q14:R14"/>
    <mergeCell ref="O13:P13"/>
    <mergeCell ref="O14:P14"/>
  </mergeCells>
  <printOptions horizontalCentered="1"/>
  <pageMargins left="0" right="0" top="0.5" bottom="0.5" header="0.25" footer="0.25"/>
  <pageSetup fitToHeight="1" fitToWidth="1" horizontalDpi="600" verticalDpi="600" orientation="landscape" scale="95" r:id="rId1"/>
</worksheet>
</file>

<file path=xl/worksheets/sheet12.xml><?xml version="1.0" encoding="utf-8"?>
<worksheet xmlns="http://schemas.openxmlformats.org/spreadsheetml/2006/main" xmlns:r="http://schemas.openxmlformats.org/officeDocument/2006/relationships">
  <sheetPr>
    <pageSetUpPr fitToPage="1"/>
  </sheetPr>
  <dimension ref="A1:R104"/>
  <sheetViews>
    <sheetView zoomScalePageLayoutView="0" workbookViewId="0" topLeftCell="A1">
      <selection activeCell="A1" sqref="A1"/>
    </sheetView>
  </sheetViews>
  <sheetFormatPr defaultColWidth="9.33203125" defaultRowHeight="12.75"/>
  <cols>
    <col min="1" max="1" width="4.83203125" style="1" customWidth="1"/>
    <col min="2" max="2" width="23.66015625" style="1" customWidth="1"/>
    <col min="3" max="3" width="11.16015625" style="1" bestFit="1" customWidth="1"/>
    <col min="4" max="4" width="8.33203125" style="1" customWidth="1"/>
    <col min="5" max="5" width="11.16015625" style="1" bestFit="1" customWidth="1"/>
    <col min="6" max="6" width="8.16015625" style="1" bestFit="1" customWidth="1"/>
    <col min="7" max="7" width="11.16015625" style="1" customWidth="1"/>
    <col min="8" max="8" width="9.83203125" style="1" bestFit="1" customWidth="1"/>
    <col min="9" max="9" width="12.16015625" style="1" customWidth="1"/>
    <col min="10" max="10" width="7.16015625" style="1" bestFit="1" customWidth="1"/>
    <col min="11" max="11" width="11.33203125" style="1" customWidth="1"/>
    <col min="12" max="12" width="7.16015625" style="1" customWidth="1"/>
    <col min="13" max="13" width="10.66015625" style="1" bestFit="1" customWidth="1"/>
    <col min="14" max="14" width="8.16015625" style="1" bestFit="1" customWidth="1"/>
    <col min="15" max="15" width="10.66015625" style="1" customWidth="1"/>
    <col min="16" max="16" width="8.16015625" style="1" customWidth="1"/>
    <col min="17" max="17" width="12.16015625" style="1" bestFit="1" customWidth="1"/>
    <col min="18" max="18" width="7.16015625" style="1" bestFit="1" customWidth="1"/>
    <col min="19" max="16384" width="9.33203125" style="1" customWidth="1"/>
  </cols>
  <sheetData>
    <row r="1" ht="15.75">
      <c r="A1" s="36"/>
    </row>
    <row r="2" spans="2:18" ht="15">
      <c r="B2" s="38" t="s">
        <v>81</v>
      </c>
      <c r="C2" s="39"/>
      <c r="D2" s="39"/>
      <c r="E2" s="39"/>
      <c r="F2" s="39"/>
      <c r="G2" s="39"/>
      <c r="H2" s="39"/>
      <c r="I2" s="39"/>
      <c r="J2" s="39"/>
      <c r="K2" s="39"/>
      <c r="L2" s="39"/>
      <c r="M2" s="39"/>
      <c r="N2" s="39"/>
      <c r="O2" s="39"/>
      <c r="P2" s="39"/>
      <c r="Q2" s="39"/>
      <c r="R2" s="39"/>
    </row>
    <row r="3" spans="2:18" ht="18.75">
      <c r="B3" s="40" t="s">
        <v>163</v>
      </c>
      <c r="C3" s="39"/>
      <c r="D3" s="39"/>
      <c r="E3" s="39"/>
      <c r="F3" s="39"/>
      <c r="G3" s="39"/>
      <c r="H3" s="39"/>
      <c r="I3" s="39"/>
      <c r="J3" s="39"/>
      <c r="K3" s="39"/>
      <c r="L3" s="39"/>
      <c r="M3" s="39"/>
      <c r="N3" s="39"/>
      <c r="O3" s="39"/>
      <c r="P3" s="39"/>
      <c r="Q3" s="39"/>
      <c r="R3" s="39"/>
    </row>
    <row r="4" spans="2:18" ht="15.75">
      <c r="B4" s="40" t="s">
        <v>299</v>
      </c>
      <c r="C4" s="39"/>
      <c r="D4" s="39"/>
      <c r="E4" s="39"/>
      <c r="F4" s="39"/>
      <c r="G4" s="39"/>
      <c r="H4" s="39"/>
      <c r="I4" s="39"/>
      <c r="J4" s="39"/>
      <c r="K4" s="39"/>
      <c r="L4" s="39"/>
      <c r="M4" s="39"/>
      <c r="N4" s="39"/>
      <c r="O4" s="39"/>
      <c r="P4" s="39"/>
      <c r="Q4" s="39"/>
      <c r="R4" s="39"/>
    </row>
    <row r="5" spans="2:18" ht="15">
      <c r="B5" s="38" t="s">
        <v>276</v>
      </c>
      <c r="C5" s="39"/>
      <c r="D5" s="39"/>
      <c r="E5" s="39"/>
      <c r="F5" s="39"/>
      <c r="G5" s="39"/>
      <c r="H5" s="39"/>
      <c r="I5" s="39"/>
      <c r="J5" s="39"/>
      <c r="K5" s="39"/>
      <c r="L5" s="39"/>
      <c r="M5" s="39"/>
      <c r="N5" s="39"/>
      <c r="O5" s="39"/>
      <c r="P5" s="39"/>
      <c r="Q5" s="39"/>
      <c r="R5" s="39"/>
    </row>
    <row r="6" spans="2:18" ht="15">
      <c r="B6" s="314" t="s">
        <v>164</v>
      </c>
      <c r="C6" s="57" t="s">
        <v>27</v>
      </c>
      <c r="D6" s="58"/>
      <c r="E6" s="58"/>
      <c r="F6" s="58"/>
      <c r="G6" s="58"/>
      <c r="H6" s="58"/>
      <c r="I6" s="58"/>
      <c r="J6" s="58"/>
      <c r="K6" s="58"/>
      <c r="L6" s="59"/>
      <c r="M6" s="58"/>
      <c r="N6" s="60"/>
      <c r="O6" s="340" t="s">
        <v>28</v>
      </c>
      <c r="P6" s="341"/>
      <c r="Q6" s="341"/>
      <c r="R6" s="342"/>
    </row>
    <row r="7" spans="2:18" ht="15">
      <c r="B7" s="315"/>
      <c r="C7" s="61" t="s">
        <v>29</v>
      </c>
      <c r="D7" s="62"/>
      <c r="E7" s="63" t="s">
        <v>30</v>
      </c>
      <c r="F7" s="62"/>
      <c r="G7" s="63" t="s">
        <v>31</v>
      </c>
      <c r="H7" s="62"/>
      <c r="I7" s="63" t="s">
        <v>32</v>
      </c>
      <c r="J7" s="62"/>
      <c r="K7" s="63" t="s">
        <v>33</v>
      </c>
      <c r="L7" s="62"/>
      <c r="M7" s="331" t="s">
        <v>37</v>
      </c>
      <c r="N7" s="332"/>
      <c r="O7" s="64" t="s">
        <v>296</v>
      </c>
      <c r="P7" s="62"/>
      <c r="Q7" s="63" t="s">
        <v>35</v>
      </c>
      <c r="R7" s="62"/>
    </row>
    <row r="8" spans="2:18" ht="15">
      <c r="B8" s="316"/>
      <c r="C8" s="66" t="s">
        <v>22</v>
      </c>
      <c r="D8" s="66" t="s">
        <v>36</v>
      </c>
      <c r="E8" s="66" t="s">
        <v>22</v>
      </c>
      <c r="F8" s="66" t="s">
        <v>36</v>
      </c>
      <c r="G8" s="66" t="s">
        <v>22</v>
      </c>
      <c r="H8" s="66" t="s">
        <v>36</v>
      </c>
      <c r="I8" s="66" t="s">
        <v>22</v>
      </c>
      <c r="J8" s="66" t="s">
        <v>36</v>
      </c>
      <c r="K8" s="66" t="s">
        <v>22</v>
      </c>
      <c r="L8" s="41" t="s">
        <v>36</v>
      </c>
      <c r="M8" s="41" t="s">
        <v>22</v>
      </c>
      <c r="N8" s="66" t="s">
        <v>36</v>
      </c>
      <c r="O8" s="66" t="s">
        <v>22</v>
      </c>
      <c r="P8" s="66" t="s">
        <v>36</v>
      </c>
      <c r="Q8" s="66" t="s">
        <v>22</v>
      </c>
      <c r="R8" s="66" t="s">
        <v>36</v>
      </c>
    </row>
    <row r="9" spans="2:18" ht="19.5" customHeight="1">
      <c r="B9" s="108" t="s">
        <v>78</v>
      </c>
      <c r="C9" s="232">
        <v>5674</v>
      </c>
      <c r="D9" s="110">
        <f>C9/TAB108!C8*100</f>
        <v>7.3151550312641005</v>
      </c>
      <c r="E9" s="232">
        <v>3732</v>
      </c>
      <c r="F9" s="110">
        <f>E9/TAB108!E8*100</f>
        <v>6.189567957542084</v>
      </c>
      <c r="G9" s="232">
        <v>1556</v>
      </c>
      <c r="H9" s="110">
        <f>G9/TAB108!G8*100</f>
        <v>12.942937947096988</v>
      </c>
      <c r="I9" s="232">
        <v>27</v>
      </c>
      <c r="J9" s="110">
        <f>I9/TAB108!I8*100</f>
        <v>5.781584582441114</v>
      </c>
      <c r="K9" s="232">
        <v>251</v>
      </c>
      <c r="L9" s="111">
        <f>K9/TAB108!K8*100</f>
        <v>8.977110157367669</v>
      </c>
      <c r="M9" s="232">
        <v>91</v>
      </c>
      <c r="N9" s="233">
        <f>M9/TAB108!M8*100</f>
        <v>5.211912943871707</v>
      </c>
      <c r="O9" s="217">
        <v>172</v>
      </c>
      <c r="P9" s="110">
        <f>O9/TAB108!O8*100</f>
        <v>6.3515509601181686</v>
      </c>
      <c r="Q9" s="109">
        <v>305</v>
      </c>
      <c r="R9" s="111">
        <f>Q9/TAB108!Q8*100</f>
        <v>6.557729520533219</v>
      </c>
    </row>
    <row r="10" spans="2:18" ht="19.5" customHeight="1">
      <c r="B10" s="108" t="s">
        <v>79</v>
      </c>
      <c r="C10" s="188">
        <v>2287</v>
      </c>
      <c r="D10" s="110">
        <f>C10/TAB108!C9*100</f>
        <v>9.733157424352044</v>
      </c>
      <c r="E10" s="188">
        <v>1318</v>
      </c>
      <c r="F10" s="110">
        <f>E10/TAB108!E9*100</f>
        <v>8.285660401081286</v>
      </c>
      <c r="G10" s="188">
        <v>772</v>
      </c>
      <c r="H10" s="110">
        <f>G10/TAB108!G9*100</f>
        <v>13.678242381289865</v>
      </c>
      <c r="I10" s="188">
        <v>23</v>
      </c>
      <c r="J10" s="110">
        <f>I10/TAB108!I9*100</f>
        <v>12.5</v>
      </c>
      <c r="K10" s="188">
        <v>107</v>
      </c>
      <c r="L10" s="111">
        <f>K10/TAB108!K9*100</f>
        <v>12.117780294450736</v>
      </c>
      <c r="M10" s="188">
        <v>63</v>
      </c>
      <c r="N10" s="110">
        <f>M10/TAB108!M9*100</f>
        <v>7.984790874524715</v>
      </c>
      <c r="O10" s="217">
        <v>78</v>
      </c>
      <c r="P10" s="110">
        <f>O10/TAB108!O9*100</f>
        <v>9.027777777777777</v>
      </c>
      <c r="Q10" s="109">
        <v>153</v>
      </c>
      <c r="R10" s="111">
        <f>Q10/TAB108!Q9*100</f>
        <v>7.441634241245136</v>
      </c>
    </row>
    <row r="11" spans="2:18" ht="19.5" customHeight="1">
      <c r="B11" s="108" t="s">
        <v>80</v>
      </c>
      <c r="C11" s="226">
        <v>1235</v>
      </c>
      <c r="D11" s="110">
        <f>C11/TAB108!C10*100</f>
        <v>13.127125850340136</v>
      </c>
      <c r="E11" s="226">
        <v>633</v>
      </c>
      <c r="F11" s="110">
        <f>E11/TAB108!E10*100</f>
        <v>11.301553294054633</v>
      </c>
      <c r="G11" s="226">
        <v>527</v>
      </c>
      <c r="H11" s="113">
        <f>G11/TAB108!G10*100</f>
        <v>17.560813062312562</v>
      </c>
      <c r="I11" s="226">
        <v>8</v>
      </c>
      <c r="J11" s="110">
        <f>I11/TAB108!I10*100</f>
        <v>15.686274509803921</v>
      </c>
      <c r="K11" s="226">
        <v>26</v>
      </c>
      <c r="L11" s="111">
        <f>K11/TAB108!K10*100</f>
        <v>9.48905109489051</v>
      </c>
      <c r="M11" s="226">
        <v>29</v>
      </c>
      <c r="N11" s="110">
        <f>M11/TAB108!M10*100</f>
        <v>7.774798927613941</v>
      </c>
      <c r="O11" s="217">
        <v>51</v>
      </c>
      <c r="P11" s="110">
        <f>O11/TAB108!O10*100</f>
        <v>9.058614564831261</v>
      </c>
      <c r="Q11" s="109">
        <v>74</v>
      </c>
      <c r="R11" s="111">
        <f>Q11/TAB108!Q10*100</f>
        <v>9.475032010243279</v>
      </c>
    </row>
    <row r="12" spans="2:18" ht="19.5" customHeight="1">
      <c r="B12" s="114" t="s">
        <v>54</v>
      </c>
      <c r="C12" s="226">
        <v>9535</v>
      </c>
      <c r="D12" s="117">
        <f>C12/TAB108!C12*100</f>
        <v>8.459914114348582</v>
      </c>
      <c r="E12" s="226">
        <v>5839</v>
      </c>
      <c r="F12" s="117">
        <f>E12/TAB108!E12*100</f>
        <v>7.039265090597838</v>
      </c>
      <c r="G12" s="226">
        <v>3022</v>
      </c>
      <c r="H12" s="117">
        <f>G12/TAB108!G12*100</f>
        <v>13.975859038986266</v>
      </c>
      <c r="I12" s="226">
        <v>61</v>
      </c>
      <c r="J12" s="117">
        <f>I12/TAB108!I12*100</f>
        <v>8.591549295774648</v>
      </c>
      <c r="K12" s="226">
        <v>395</v>
      </c>
      <c r="L12" s="116">
        <f>K12/TAB108!K12*100</f>
        <v>9.833208862335075</v>
      </c>
      <c r="M12" s="226">
        <v>185</v>
      </c>
      <c r="N12" s="117">
        <f>M12/TAB108!M12*100</f>
        <v>6.2310542270124625</v>
      </c>
      <c r="O12" s="249">
        <v>310</v>
      </c>
      <c r="P12" s="116">
        <f>O12/TAB108!O12*100</f>
        <v>7.351197533791795</v>
      </c>
      <c r="Q12" s="115">
        <v>540</v>
      </c>
      <c r="R12" s="116">
        <f>Q12/TAB108!Q12*100</f>
        <v>7.108068974595234</v>
      </c>
    </row>
    <row r="13" spans="2:18" ht="31.5" customHeight="1">
      <c r="B13" s="338" t="s">
        <v>325</v>
      </c>
      <c r="C13" s="297"/>
      <c r="D13" s="297"/>
      <c r="E13" s="297"/>
      <c r="F13" s="297"/>
      <c r="G13" s="297"/>
      <c r="H13" s="297"/>
      <c r="I13" s="297"/>
      <c r="J13" s="297"/>
      <c r="K13" s="297"/>
      <c r="L13" s="297"/>
      <c r="M13" s="297"/>
      <c r="N13" s="297"/>
      <c r="O13" s="297"/>
      <c r="P13" s="297"/>
      <c r="Q13" s="297"/>
      <c r="R13" s="297"/>
    </row>
    <row r="14" spans="2:18" ht="25.5" customHeight="1">
      <c r="B14" s="296" t="s">
        <v>141</v>
      </c>
      <c r="C14" s="297"/>
      <c r="D14" s="297"/>
      <c r="E14" s="297"/>
      <c r="F14" s="297"/>
      <c r="G14" s="297"/>
      <c r="H14" s="297"/>
      <c r="I14" s="297"/>
      <c r="J14" s="297"/>
      <c r="K14" s="297"/>
      <c r="L14" s="297"/>
      <c r="M14" s="297"/>
      <c r="N14" s="297"/>
      <c r="O14" s="297"/>
      <c r="P14" s="297"/>
      <c r="Q14" s="297"/>
      <c r="R14" s="297"/>
    </row>
    <row r="15" spans="2:18" ht="12.75">
      <c r="B15" s="300" t="s">
        <v>278</v>
      </c>
      <c r="C15" s="301"/>
      <c r="D15" s="301"/>
      <c r="E15" s="301"/>
      <c r="F15" s="301"/>
      <c r="G15" s="301"/>
      <c r="H15" s="301"/>
      <c r="I15" s="301"/>
      <c r="J15" s="301"/>
      <c r="K15" s="301"/>
      <c r="L15" s="301"/>
      <c r="M15" s="301"/>
      <c r="N15" s="301"/>
      <c r="O15" s="301"/>
      <c r="P15" s="301"/>
      <c r="Q15" s="301"/>
      <c r="R15" s="301"/>
    </row>
    <row r="16" ht="12.75">
      <c r="B16" s="31"/>
    </row>
    <row r="17" ht="12.75">
      <c r="B17" s="31"/>
    </row>
    <row r="18" ht="12.75">
      <c r="B18" s="31"/>
    </row>
    <row r="19" ht="12.75">
      <c r="B19" s="16"/>
    </row>
    <row r="21" ht="14.25">
      <c r="B21" s="2"/>
    </row>
    <row r="69" ht="12.75">
      <c r="B69" s="3">
        <f ca="1">NOW()</f>
        <v>42145.343186226855</v>
      </c>
    </row>
    <row r="70" ht="12.75">
      <c r="E70" s="4" t="s">
        <v>81</v>
      </c>
    </row>
    <row r="71" ht="12.75">
      <c r="B71" s="4" t="s">
        <v>82</v>
      </c>
    </row>
    <row r="72" ht="12.75">
      <c r="B72" s="4" t="s">
        <v>83</v>
      </c>
    </row>
    <row r="74" spans="2:18" ht="12.75">
      <c r="B74" s="6" t="s">
        <v>47</v>
      </c>
      <c r="C74" s="6" t="s">
        <v>47</v>
      </c>
      <c r="D74" s="6" t="s">
        <v>47</v>
      </c>
      <c r="E74" s="6" t="s">
        <v>47</v>
      </c>
      <c r="F74" s="6" t="s">
        <v>47</v>
      </c>
      <c r="G74" s="6" t="s">
        <v>47</v>
      </c>
      <c r="H74" s="6" t="s">
        <v>47</v>
      </c>
      <c r="I74" s="6" t="s">
        <v>47</v>
      </c>
      <c r="J74" s="6" t="s">
        <v>47</v>
      </c>
      <c r="K74" s="6" t="s">
        <v>47</v>
      </c>
      <c r="L74" s="6" t="s">
        <v>47</v>
      </c>
      <c r="M74" s="6"/>
      <c r="N74" s="6"/>
      <c r="O74" s="6"/>
      <c r="P74" s="6"/>
      <c r="Q74" s="6" t="s">
        <v>47</v>
      </c>
      <c r="R74" s="6" t="s">
        <v>47</v>
      </c>
    </row>
    <row r="76" ht="12.75">
      <c r="G76" s="5" t="s">
        <v>48</v>
      </c>
    </row>
    <row r="77" spans="2:18" ht="12.75">
      <c r="B77" s="5" t="s">
        <v>84</v>
      </c>
      <c r="C77" s="6" t="s">
        <v>47</v>
      </c>
      <c r="D77" s="6" t="s">
        <v>47</v>
      </c>
      <c r="E77" s="6" t="s">
        <v>47</v>
      </c>
      <c r="F77" s="6" t="s">
        <v>47</v>
      </c>
      <c r="G77" s="6" t="s">
        <v>47</v>
      </c>
      <c r="H77" s="6" t="s">
        <v>47</v>
      </c>
      <c r="I77" s="6" t="s">
        <v>47</v>
      </c>
      <c r="J77" s="6" t="s">
        <v>47</v>
      </c>
      <c r="K77" s="6" t="s">
        <v>47</v>
      </c>
      <c r="L77" s="6" t="s">
        <v>47</v>
      </c>
      <c r="M77" s="6"/>
      <c r="N77" s="6"/>
      <c r="O77" s="6"/>
      <c r="P77" s="6"/>
      <c r="Q77" s="6" t="s">
        <v>47</v>
      </c>
      <c r="R77" s="6" t="s">
        <v>47</v>
      </c>
    </row>
    <row r="78" ht="12.75">
      <c r="B78" s="5" t="s">
        <v>77</v>
      </c>
    </row>
    <row r="79" spans="2:17" ht="12.75">
      <c r="B79" s="5" t="s">
        <v>85</v>
      </c>
      <c r="C79" s="5" t="s">
        <v>49</v>
      </c>
      <c r="E79" s="5" t="s">
        <v>50</v>
      </c>
      <c r="G79" s="5" t="s">
        <v>51</v>
      </c>
      <c r="I79" s="5" t="s">
        <v>86</v>
      </c>
      <c r="K79" s="5" t="s">
        <v>87</v>
      </c>
      <c r="Q79" s="5" t="s">
        <v>52</v>
      </c>
    </row>
    <row r="80" spans="3:18" ht="12.75">
      <c r="C80" s="6" t="s">
        <v>47</v>
      </c>
      <c r="D80" s="6" t="s">
        <v>47</v>
      </c>
      <c r="E80" s="6" t="s">
        <v>47</v>
      </c>
      <c r="F80" s="6" t="s">
        <v>47</v>
      </c>
      <c r="G80" s="6" t="s">
        <v>47</v>
      </c>
      <c r="H80" s="6" t="s">
        <v>47</v>
      </c>
      <c r="I80" s="6" t="s">
        <v>47</v>
      </c>
      <c r="J80" s="6" t="s">
        <v>47</v>
      </c>
      <c r="K80" s="6" t="s">
        <v>47</v>
      </c>
      <c r="L80" s="6" t="s">
        <v>47</v>
      </c>
      <c r="M80" s="6"/>
      <c r="N80" s="6"/>
      <c r="O80" s="6"/>
      <c r="P80" s="6"/>
      <c r="Q80" s="6" t="s">
        <v>47</v>
      </c>
      <c r="R80" s="6" t="s">
        <v>47</v>
      </c>
    </row>
    <row r="82" spans="3:18" ht="12.75">
      <c r="C82" s="5" t="s">
        <v>22</v>
      </c>
      <c r="D82" s="5" t="s">
        <v>36</v>
      </c>
      <c r="E82" s="5" t="s">
        <v>22</v>
      </c>
      <c r="F82" s="5" t="s">
        <v>36</v>
      </c>
      <c r="G82" s="5" t="s">
        <v>22</v>
      </c>
      <c r="H82" s="5" t="s">
        <v>36</v>
      </c>
      <c r="I82" s="5" t="s">
        <v>22</v>
      </c>
      <c r="J82" s="5" t="s">
        <v>36</v>
      </c>
      <c r="K82" s="5" t="s">
        <v>22</v>
      </c>
      <c r="L82" s="5" t="s">
        <v>36</v>
      </c>
      <c r="M82" s="5"/>
      <c r="N82" s="5"/>
      <c r="O82" s="5"/>
      <c r="P82" s="5"/>
      <c r="Q82" s="5" t="s">
        <v>22</v>
      </c>
      <c r="R82" s="5" t="s">
        <v>36</v>
      </c>
    </row>
    <row r="83" spans="2:18" ht="12.75">
      <c r="B83" s="6" t="s">
        <v>47</v>
      </c>
      <c r="C83" s="6" t="s">
        <v>47</v>
      </c>
      <c r="D83" s="6" t="s">
        <v>47</v>
      </c>
      <c r="E83" s="6" t="s">
        <v>47</v>
      </c>
      <c r="F83" s="6" t="s">
        <v>47</v>
      </c>
      <c r="G83" s="6" t="s">
        <v>47</v>
      </c>
      <c r="H83" s="6" t="s">
        <v>47</v>
      </c>
      <c r="I83" s="6" t="s">
        <v>47</v>
      </c>
      <c r="J83" s="6" t="s">
        <v>47</v>
      </c>
      <c r="K83" s="6" t="s">
        <v>47</v>
      </c>
      <c r="L83" s="6" t="s">
        <v>47</v>
      </c>
      <c r="M83" s="6"/>
      <c r="N83" s="6"/>
      <c r="O83" s="6"/>
      <c r="P83" s="6"/>
      <c r="Q83" s="6" t="s">
        <v>47</v>
      </c>
      <c r="R83" s="6" t="s">
        <v>47</v>
      </c>
    </row>
    <row r="85" spans="2:18" ht="12.75">
      <c r="B85" s="4" t="s">
        <v>88</v>
      </c>
      <c r="C85" s="7">
        <v>6495</v>
      </c>
      <c r="D85" s="8">
        <f>C85/C9*100</f>
        <v>114.46951004582304</v>
      </c>
      <c r="E85" s="7">
        <v>4450</v>
      </c>
      <c r="F85" s="8">
        <f>E85/E9*100</f>
        <v>119.2390139335477</v>
      </c>
      <c r="G85" s="7">
        <v>1931</v>
      </c>
      <c r="H85" s="8">
        <f>G85/G9*100</f>
        <v>124.10025706940874</v>
      </c>
      <c r="I85" s="9">
        <v>27</v>
      </c>
      <c r="J85" s="8">
        <f>I85/I9*100</f>
        <v>100</v>
      </c>
      <c r="K85" s="9">
        <v>67</v>
      </c>
      <c r="L85" s="8">
        <f>K85/K9*100</f>
        <v>26.693227091633464</v>
      </c>
      <c r="M85" s="8"/>
      <c r="N85" s="8"/>
      <c r="O85" s="8"/>
      <c r="P85" s="8"/>
      <c r="Q85" s="7">
        <v>142</v>
      </c>
      <c r="R85" s="8">
        <f>Q85/Q9*100</f>
        <v>46.557377049180324</v>
      </c>
    </row>
    <row r="86" spans="2:18" ht="12.75">
      <c r="B86" s="4" t="s">
        <v>89</v>
      </c>
      <c r="C86" s="7">
        <v>2222</v>
      </c>
      <c r="D86" s="8">
        <f>C86/C10*100</f>
        <v>97.15784871010057</v>
      </c>
      <c r="E86" s="7">
        <v>1237</v>
      </c>
      <c r="F86" s="8">
        <f>E86/E10*100</f>
        <v>93.85432473444612</v>
      </c>
      <c r="G86" s="7">
        <v>939</v>
      </c>
      <c r="H86" s="8">
        <f>G86/G10*100</f>
        <v>121.63212435233162</v>
      </c>
      <c r="I86" s="9">
        <v>18</v>
      </c>
      <c r="J86" s="8">
        <f>I86/I10*100</f>
        <v>78.26086956521739</v>
      </c>
      <c r="K86" s="9">
        <v>25</v>
      </c>
      <c r="L86" s="8">
        <f>K86/K10*100</f>
        <v>23.364485981308412</v>
      </c>
      <c r="M86" s="8"/>
      <c r="N86" s="8"/>
      <c r="O86" s="8"/>
      <c r="P86" s="8"/>
      <c r="Q86" s="7">
        <v>70</v>
      </c>
      <c r="R86" s="8">
        <f>Q86/Q10*100</f>
        <v>45.751633986928105</v>
      </c>
    </row>
    <row r="87" spans="2:18" ht="12.75">
      <c r="B87" s="4" t="s">
        <v>90</v>
      </c>
      <c r="C87" s="7">
        <v>1925</v>
      </c>
      <c r="D87" s="8">
        <f>C87/C11*100</f>
        <v>155.87044534412954</v>
      </c>
      <c r="E87" s="7">
        <v>706</v>
      </c>
      <c r="F87" s="8">
        <f>E87/E11*100</f>
        <v>111.53238546603474</v>
      </c>
      <c r="G87" s="7">
        <v>1177</v>
      </c>
      <c r="H87" s="8">
        <f>G87/G11*100</f>
        <v>223.33965844402277</v>
      </c>
      <c r="I87" s="9">
        <v>10</v>
      </c>
      <c r="J87" s="8">
        <f>I87/I11*100</f>
        <v>125</v>
      </c>
      <c r="K87" s="9">
        <v>18</v>
      </c>
      <c r="L87" s="8">
        <f>K87/K11*100</f>
        <v>69.23076923076923</v>
      </c>
      <c r="M87" s="8"/>
      <c r="N87" s="8"/>
      <c r="O87" s="8"/>
      <c r="P87" s="8"/>
      <c r="Q87" s="7">
        <v>63</v>
      </c>
      <c r="R87" s="8">
        <f>Q87/Q11*100</f>
        <v>85.13513513513513</v>
      </c>
    </row>
    <row r="88" spans="2:18" ht="12.75">
      <c r="B88" s="4" t="s">
        <v>91</v>
      </c>
      <c r="C88" s="7">
        <v>58</v>
      </c>
      <c r="D88" s="8" t="e">
        <f>C88/#REF!*100</f>
        <v>#REF!</v>
      </c>
      <c r="E88" s="7">
        <v>31</v>
      </c>
      <c r="F88" s="8" t="e">
        <f>E88/#REF!*100</f>
        <v>#REF!</v>
      </c>
      <c r="G88" s="7">
        <v>26</v>
      </c>
      <c r="H88" s="8" t="e">
        <f>G88/#REF!*100</f>
        <v>#REF!</v>
      </c>
      <c r="I88" s="12" t="s">
        <v>53</v>
      </c>
      <c r="J88" s="11" t="s">
        <v>53</v>
      </c>
      <c r="K88" s="12" t="s">
        <v>53</v>
      </c>
      <c r="L88" s="11" t="s">
        <v>53</v>
      </c>
      <c r="M88" s="11"/>
      <c r="N88" s="11"/>
      <c r="O88" s="11"/>
      <c r="P88" s="11"/>
      <c r="Q88" s="7">
        <v>1</v>
      </c>
      <c r="R88" s="8" t="e">
        <f>Q88/#REF!*100</f>
        <v>#REF!</v>
      </c>
    </row>
    <row r="89" spans="2:18" ht="12.75">
      <c r="B89" s="6" t="s">
        <v>47</v>
      </c>
      <c r="C89" s="17" t="s">
        <v>47</v>
      </c>
      <c r="D89" s="6" t="s">
        <v>47</v>
      </c>
      <c r="E89" s="17" t="s">
        <v>47</v>
      </c>
      <c r="F89" s="13" t="s">
        <v>47</v>
      </c>
      <c r="G89" s="17" t="s">
        <v>47</v>
      </c>
      <c r="H89" s="6" t="s">
        <v>47</v>
      </c>
      <c r="I89" s="6" t="s">
        <v>47</v>
      </c>
      <c r="J89" s="13" t="s">
        <v>47</v>
      </c>
      <c r="K89" s="6" t="s">
        <v>47</v>
      </c>
      <c r="L89" s="6" t="s">
        <v>47</v>
      </c>
      <c r="M89" s="6"/>
      <c r="N89" s="6"/>
      <c r="O89" s="6"/>
      <c r="P89" s="6"/>
      <c r="Q89" s="6" t="s">
        <v>47</v>
      </c>
      <c r="R89" s="6" t="s">
        <v>47</v>
      </c>
    </row>
    <row r="90" spans="3:10" ht="12.75">
      <c r="C90" s="7"/>
      <c r="E90" s="7"/>
      <c r="G90" s="7"/>
      <c r="J90" s="8"/>
    </row>
    <row r="91" spans="2:18" ht="12.75">
      <c r="B91" s="4" t="s">
        <v>46</v>
      </c>
      <c r="C91" s="7">
        <v>10700</v>
      </c>
      <c r="D91" s="8">
        <f>C91/C12*100</f>
        <v>112.21814368117462</v>
      </c>
      <c r="E91" s="7">
        <v>6424</v>
      </c>
      <c r="F91" s="8">
        <f>E91/E12*100</f>
        <v>110.01883884226751</v>
      </c>
      <c r="G91" s="7">
        <v>4073</v>
      </c>
      <c r="H91" s="8">
        <f>G91/G12*100</f>
        <v>134.77829252150892</v>
      </c>
      <c r="I91" s="9">
        <v>55</v>
      </c>
      <c r="J91" s="8">
        <f>I91/I12*100</f>
        <v>90.1639344262295</v>
      </c>
      <c r="K91" s="9">
        <v>110</v>
      </c>
      <c r="L91" s="8">
        <f>K91/K12*100</f>
        <v>27.848101265822784</v>
      </c>
      <c r="M91" s="8"/>
      <c r="N91" s="8"/>
      <c r="O91" s="8"/>
      <c r="P91" s="8"/>
      <c r="Q91" s="7">
        <v>276</v>
      </c>
      <c r="R91" s="8">
        <f>Q91/Q12*100</f>
        <v>51.11111111111111</v>
      </c>
    </row>
    <row r="92" spans="2:18" ht="12.75">
      <c r="B92" s="6" t="s">
        <v>47</v>
      </c>
      <c r="C92" s="6" t="s">
        <v>47</v>
      </c>
      <c r="D92" s="6" t="s">
        <v>47</v>
      </c>
      <c r="E92" s="6" t="s">
        <v>47</v>
      </c>
      <c r="F92" s="6" t="s">
        <v>47</v>
      </c>
      <c r="G92" s="6" t="s">
        <v>47</v>
      </c>
      <c r="H92" s="6" t="s">
        <v>47</v>
      </c>
      <c r="I92" s="6" t="s">
        <v>47</v>
      </c>
      <c r="J92" s="6" t="s">
        <v>47</v>
      </c>
      <c r="K92" s="6" t="s">
        <v>47</v>
      </c>
      <c r="L92" s="6" t="s">
        <v>47</v>
      </c>
      <c r="M92" s="6"/>
      <c r="N92" s="6"/>
      <c r="O92" s="6"/>
      <c r="P92" s="6"/>
      <c r="Q92" s="6" t="s">
        <v>47</v>
      </c>
      <c r="R92" s="6" t="s">
        <v>47</v>
      </c>
    </row>
    <row r="94" ht="12.75">
      <c r="B94" s="4" t="s">
        <v>92</v>
      </c>
    </row>
    <row r="96" ht="12.75">
      <c r="B96" s="4" t="s">
        <v>93</v>
      </c>
    </row>
    <row r="97" ht="12.75">
      <c r="B97" s="4" t="s">
        <v>94</v>
      </c>
    </row>
    <row r="98" ht="12.75">
      <c r="B98" s="4" t="s">
        <v>95</v>
      </c>
    </row>
    <row r="99" ht="12.75">
      <c r="B99" s="4" t="s">
        <v>96</v>
      </c>
    </row>
    <row r="101" ht="12.75">
      <c r="B101" s="4" t="s">
        <v>97</v>
      </c>
    </row>
    <row r="103" ht="12.75">
      <c r="B103" s="4" t="s">
        <v>98</v>
      </c>
    </row>
    <row r="104" ht="12.75">
      <c r="B104" s="4" t="s">
        <v>99</v>
      </c>
    </row>
  </sheetData>
  <sheetProtection/>
  <mergeCells count="6">
    <mergeCell ref="B13:R13"/>
    <mergeCell ref="B14:R14"/>
    <mergeCell ref="B15:R15"/>
    <mergeCell ref="B6:B8"/>
    <mergeCell ref="M7:N7"/>
    <mergeCell ref="O6:R6"/>
  </mergeCells>
  <printOptions horizontalCentered="1"/>
  <pageMargins left="0" right="0" top="0.5" bottom="0.5" header="0.25" footer="0.25"/>
  <pageSetup fitToHeight="1" fitToWidth="1" horizontalDpi="600" verticalDpi="600" orientation="landscape" scale="95" r:id="rId1"/>
</worksheet>
</file>

<file path=xl/worksheets/sheet13.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B26" sqref="B26:B27"/>
    </sheetView>
  </sheetViews>
  <sheetFormatPr defaultColWidth="9.33203125" defaultRowHeight="12.75"/>
  <cols>
    <col min="1" max="1" width="4.5" style="1" customWidth="1"/>
    <col min="2" max="2" width="33.16015625" style="1" customWidth="1"/>
    <col min="3" max="3" width="11.16015625" style="1" bestFit="1" customWidth="1"/>
    <col min="4" max="4" width="8" style="1" customWidth="1"/>
    <col min="5" max="5" width="11.16015625" style="1" bestFit="1" customWidth="1"/>
    <col min="6" max="6" width="8" style="1" customWidth="1"/>
    <col min="7" max="7" width="10.66015625" style="1" bestFit="1" customWidth="1"/>
    <col min="8" max="8" width="8.83203125" style="1" customWidth="1"/>
    <col min="9" max="9" width="10.66015625" style="1" bestFit="1" customWidth="1"/>
    <col min="10" max="10" width="8" style="1" customWidth="1"/>
    <col min="11" max="11" width="10.66015625" style="1" bestFit="1" customWidth="1"/>
    <col min="12" max="12" width="7.83203125" style="1" customWidth="1"/>
    <col min="13" max="13" width="10.66015625" style="1" bestFit="1" customWidth="1"/>
    <col min="14" max="14" width="7.83203125" style="1" customWidth="1"/>
    <col min="15" max="15" width="10.66015625" style="1" customWidth="1"/>
    <col min="16" max="16" width="7.83203125" style="1" customWidth="1"/>
    <col min="17" max="17" width="10.66015625" style="1" bestFit="1" customWidth="1"/>
    <col min="18" max="18" width="8.66015625" style="1" customWidth="1"/>
    <col min="19" max="16384" width="9.33203125" style="1" customWidth="1"/>
  </cols>
  <sheetData>
    <row r="1" spans="1:4" ht="15.75">
      <c r="A1" s="36"/>
      <c r="D1" s="21"/>
    </row>
    <row r="2" spans="2:18" ht="15">
      <c r="B2" s="38" t="s">
        <v>107</v>
      </c>
      <c r="C2" s="39"/>
      <c r="D2" s="39"/>
      <c r="E2" s="39"/>
      <c r="F2" s="39"/>
      <c r="G2" s="39"/>
      <c r="H2" s="39"/>
      <c r="I2" s="39"/>
      <c r="J2" s="39"/>
      <c r="K2" s="39"/>
      <c r="L2" s="39"/>
      <c r="M2" s="39"/>
      <c r="N2" s="39"/>
      <c r="O2" s="39"/>
      <c r="P2" s="39"/>
      <c r="Q2" s="39"/>
      <c r="R2" s="39"/>
    </row>
    <row r="3" spans="2:18" ht="15.75">
      <c r="B3" s="40" t="s">
        <v>108</v>
      </c>
      <c r="C3" s="39"/>
      <c r="D3" s="39"/>
      <c r="E3" s="39"/>
      <c r="F3" s="39"/>
      <c r="G3" s="39"/>
      <c r="H3" s="39"/>
      <c r="I3" s="39"/>
      <c r="J3" s="39"/>
      <c r="K3" s="39"/>
      <c r="L3" s="39"/>
      <c r="M3" s="39"/>
      <c r="N3" s="39"/>
      <c r="O3" s="39"/>
      <c r="P3" s="39"/>
      <c r="Q3" s="39"/>
      <c r="R3" s="39"/>
    </row>
    <row r="4" spans="2:18" ht="15.75">
      <c r="B4" s="40" t="s">
        <v>286</v>
      </c>
      <c r="C4" s="39"/>
      <c r="D4" s="39"/>
      <c r="E4" s="39"/>
      <c r="F4" s="39"/>
      <c r="G4" s="39"/>
      <c r="H4" s="39"/>
      <c r="I4" s="39"/>
      <c r="J4" s="39"/>
      <c r="K4" s="39"/>
      <c r="L4" s="39"/>
      <c r="M4" s="39"/>
      <c r="N4" s="39"/>
      <c r="O4" s="39"/>
      <c r="P4" s="39"/>
      <c r="Q4" s="39"/>
      <c r="R4" s="39"/>
    </row>
    <row r="5" spans="2:18" ht="15">
      <c r="B5" s="38" t="s">
        <v>276</v>
      </c>
      <c r="C5" s="39"/>
      <c r="D5" s="39"/>
      <c r="E5" s="39"/>
      <c r="F5" s="39"/>
      <c r="G5" s="39"/>
      <c r="H5" s="39"/>
      <c r="I5" s="39"/>
      <c r="J5" s="39"/>
      <c r="K5" s="39"/>
      <c r="L5" s="39"/>
      <c r="M5" s="39"/>
      <c r="N5" s="39"/>
      <c r="O5" s="39"/>
      <c r="P5" s="39"/>
      <c r="Q5" s="39"/>
      <c r="R5" s="39"/>
    </row>
    <row r="6" spans="2:18" ht="15">
      <c r="B6" s="356" t="s">
        <v>201</v>
      </c>
      <c r="C6" s="57" t="s">
        <v>27</v>
      </c>
      <c r="D6" s="58"/>
      <c r="E6" s="58"/>
      <c r="F6" s="58"/>
      <c r="G6" s="58"/>
      <c r="H6" s="58"/>
      <c r="I6" s="58"/>
      <c r="J6" s="58"/>
      <c r="K6" s="58"/>
      <c r="L6" s="59"/>
      <c r="M6" s="58"/>
      <c r="N6" s="60"/>
      <c r="O6" s="340" t="s">
        <v>28</v>
      </c>
      <c r="P6" s="341"/>
      <c r="Q6" s="341"/>
      <c r="R6" s="342"/>
    </row>
    <row r="7" spans="2:18" ht="15">
      <c r="B7" s="357"/>
      <c r="C7" s="61" t="s">
        <v>29</v>
      </c>
      <c r="D7" s="62"/>
      <c r="E7" s="63" t="s">
        <v>30</v>
      </c>
      <c r="F7" s="62"/>
      <c r="G7" s="63" t="s">
        <v>31</v>
      </c>
      <c r="H7" s="62"/>
      <c r="I7" s="63" t="s">
        <v>32</v>
      </c>
      <c r="J7" s="62"/>
      <c r="K7" s="63" t="s">
        <v>33</v>
      </c>
      <c r="L7" s="62"/>
      <c r="M7" s="331" t="s">
        <v>37</v>
      </c>
      <c r="N7" s="332"/>
      <c r="O7" s="64" t="s">
        <v>296</v>
      </c>
      <c r="P7" s="62"/>
      <c r="Q7" s="63" t="s">
        <v>35</v>
      </c>
      <c r="R7" s="62"/>
    </row>
    <row r="8" spans="2:18" ht="15">
      <c r="B8" s="358"/>
      <c r="C8" s="66" t="s">
        <v>22</v>
      </c>
      <c r="D8" s="66" t="s">
        <v>36</v>
      </c>
      <c r="E8" s="66" t="s">
        <v>22</v>
      </c>
      <c r="F8" s="66" t="s">
        <v>36</v>
      </c>
      <c r="G8" s="66" t="s">
        <v>22</v>
      </c>
      <c r="H8" s="66" t="s">
        <v>36</v>
      </c>
      <c r="I8" s="66" t="s">
        <v>22</v>
      </c>
      <c r="J8" s="66" t="s">
        <v>36</v>
      </c>
      <c r="K8" s="66" t="s">
        <v>22</v>
      </c>
      <c r="L8" s="41" t="s">
        <v>36</v>
      </c>
      <c r="M8" s="66" t="s">
        <v>22</v>
      </c>
      <c r="N8" s="41" t="s">
        <v>36</v>
      </c>
      <c r="O8" s="66" t="s">
        <v>22</v>
      </c>
      <c r="P8" s="66" t="s">
        <v>36</v>
      </c>
      <c r="Q8" s="66" t="s">
        <v>22</v>
      </c>
      <c r="R8" s="66" t="s">
        <v>36</v>
      </c>
    </row>
    <row r="9" spans="2:18" ht="31.5" customHeight="1">
      <c r="B9" s="85" t="s">
        <v>202</v>
      </c>
      <c r="C9" s="47">
        <v>376</v>
      </c>
      <c r="D9" s="48">
        <f aca="true" t="shared" si="0" ref="D9:D15">C9/$C$21*100</f>
        <v>0.33360542286261846</v>
      </c>
      <c r="E9" s="47">
        <v>284</v>
      </c>
      <c r="F9" s="48">
        <f aca="true" t="shared" si="1" ref="F9:F15">E9/$E$21*100</f>
        <v>0.34237905218869424</v>
      </c>
      <c r="G9" s="47">
        <v>61</v>
      </c>
      <c r="H9" s="48">
        <f aca="true" t="shared" si="2" ref="H9:H15">G9/$G$21*100</f>
        <v>0.28210701567775054</v>
      </c>
      <c r="I9" s="47">
        <v>4</v>
      </c>
      <c r="J9" s="98" t="s">
        <v>55</v>
      </c>
      <c r="K9" s="47">
        <v>19</v>
      </c>
      <c r="L9" s="68">
        <f aca="true" t="shared" si="3" ref="L9:L15">K9/$K$21*100</f>
        <v>0.4729897933781429</v>
      </c>
      <c r="M9" s="107">
        <v>7</v>
      </c>
      <c r="N9" s="48">
        <f aca="true" t="shared" si="4" ref="N9:N15">M9/M$21*100</f>
        <v>0.23576961940047153</v>
      </c>
      <c r="O9" s="166">
        <v>15</v>
      </c>
      <c r="P9" s="48">
        <f>O9/O21*100</f>
        <v>0.35570310647379655</v>
      </c>
      <c r="Q9" s="47">
        <v>21</v>
      </c>
      <c r="R9" s="48">
        <f aca="true" t="shared" si="5" ref="R9:R15">Q9/$Q$21*100</f>
        <v>0.2764249045675925</v>
      </c>
    </row>
    <row r="10" spans="2:18" ht="29.25" customHeight="1">
      <c r="B10" s="104" t="s">
        <v>203</v>
      </c>
      <c r="C10" s="47">
        <v>909</v>
      </c>
      <c r="D10" s="48">
        <f t="shared" si="0"/>
        <v>0.8065088547396814</v>
      </c>
      <c r="E10" s="47">
        <v>708</v>
      </c>
      <c r="F10" s="48">
        <f t="shared" si="1"/>
        <v>0.8535365103858997</v>
      </c>
      <c r="G10" s="47">
        <v>80</v>
      </c>
      <c r="H10" s="48">
        <f t="shared" si="2"/>
        <v>0.36997641400360726</v>
      </c>
      <c r="I10" s="47">
        <v>4</v>
      </c>
      <c r="J10" s="98" t="s">
        <v>55</v>
      </c>
      <c r="K10" s="47">
        <v>94</v>
      </c>
      <c r="L10" s="68">
        <f t="shared" si="3"/>
        <v>2.3400547672392333</v>
      </c>
      <c r="M10" s="70">
        <v>20</v>
      </c>
      <c r="N10" s="48">
        <f t="shared" si="4"/>
        <v>0.6736274840013472</v>
      </c>
      <c r="O10" s="166">
        <v>38</v>
      </c>
      <c r="P10" s="48">
        <f>O10/O21*100</f>
        <v>0.9011145364002845</v>
      </c>
      <c r="Q10" s="47">
        <v>37</v>
      </c>
      <c r="R10" s="48">
        <f t="shared" si="5"/>
        <v>0.48703435566671055</v>
      </c>
    </row>
    <row r="11" spans="2:18" ht="28.5" customHeight="1">
      <c r="B11" s="85" t="s">
        <v>205</v>
      </c>
      <c r="C11" s="47">
        <v>45</v>
      </c>
      <c r="D11" s="244">
        <v>0</v>
      </c>
      <c r="E11" s="47">
        <v>29</v>
      </c>
      <c r="F11" s="244">
        <v>0</v>
      </c>
      <c r="G11" s="47">
        <v>9</v>
      </c>
      <c r="H11" s="244">
        <v>0</v>
      </c>
      <c r="I11" s="50" t="s">
        <v>53</v>
      </c>
      <c r="J11" s="98" t="s">
        <v>53</v>
      </c>
      <c r="K11" s="47">
        <v>6</v>
      </c>
      <c r="L11" s="68">
        <f t="shared" si="3"/>
        <v>0.14936519790888725</v>
      </c>
      <c r="M11" s="70">
        <v>1</v>
      </c>
      <c r="N11" s="98" t="s">
        <v>55</v>
      </c>
      <c r="O11" s="270">
        <v>1</v>
      </c>
      <c r="P11" s="98" t="s">
        <v>55</v>
      </c>
      <c r="Q11" s="47">
        <v>8</v>
      </c>
      <c r="R11" s="48">
        <f t="shared" si="5"/>
        <v>0.10530472554955903</v>
      </c>
    </row>
    <row r="12" spans="2:18" ht="19.5" customHeight="1">
      <c r="B12" s="46" t="s">
        <v>206</v>
      </c>
      <c r="C12" s="47">
        <v>40</v>
      </c>
      <c r="D12" s="244">
        <v>0</v>
      </c>
      <c r="E12" s="47">
        <v>24</v>
      </c>
      <c r="F12" s="244">
        <v>0</v>
      </c>
      <c r="G12" s="47">
        <v>7</v>
      </c>
      <c r="H12" s="244">
        <v>0</v>
      </c>
      <c r="I12" s="47">
        <v>2</v>
      </c>
      <c r="J12" s="98" t="s">
        <v>55</v>
      </c>
      <c r="K12" s="47">
        <v>5</v>
      </c>
      <c r="L12" s="256" t="s">
        <v>55</v>
      </c>
      <c r="M12" s="69">
        <v>2</v>
      </c>
      <c r="N12" s="98" t="s">
        <v>55</v>
      </c>
      <c r="O12" s="270" t="s">
        <v>53</v>
      </c>
      <c r="P12" s="98" t="s">
        <v>53</v>
      </c>
      <c r="Q12" s="47">
        <v>4</v>
      </c>
      <c r="R12" s="98" t="s">
        <v>55</v>
      </c>
    </row>
    <row r="13" spans="2:18" ht="33" customHeight="1">
      <c r="B13" s="104" t="s">
        <v>207</v>
      </c>
      <c r="C13" s="47">
        <v>154</v>
      </c>
      <c r="D13" s="48">
        <f t="shared" si="0"/>
        <v>0.13663626361926395</v>
      </c>
      <c r="E13" s="47">
        <v>88</v>
      </c>
      <c r="F13" s="48">
        <f t="shared" si="1"/>
        <v>0.1060892837767785</v>
      </c>
      <c r="G13" s="47">
        <v>49</v>
      </c>
      <c r="H13" s="48">
        <f t="shared" si="2"/>
        <v>0.22661055357720947</v>
      </c>
      <c r="I13" s="47">
        <v>4</v>
      </c>
      <c r="J13" s="98" t="s">
        <v>55</v>
      </c>
      <c r="K13" s="47">
        <v>12</v>
      </c>
      <c r="L13" s="68">
        <f t="shared" si="3"/>
        <v>0.2987303958177745</v>
      </c>
      <c r="M13" s="70">
        <v>1</v>
      </c>
      <c r="N13" s="98" t="s">
        <v>55</v>
      </c>
      <c r="O13" s="270" t="s">
        <v>53</v>
      </c>
      <c r="P13" s="98" t="s">
        <v>53</v>
      </c>
      <c r="Q13" s="47">
        <v>10</v>
      </c>
      <c r="R13" s="48">
        <f t="shared" si="5"/>
        <v>0.1316309069369488</v>
      </c>
    </row>
    <row r="14" spans="2:18" ht="45" customHeight="1">
      <c r="B14" s="104" t="s">
        <v>208</v>
      </c>
      <c r="C14" s="47">
        <v>294</v>
      </c>
      <c r="D14" s="48">
        <f t="shared" si="0"/>
        <v>0.2608510487276857</v>
      </c>
      <c r="E14" s="47">
        <v>221</v>
      </c>
      <c r="F14" s="48">
        <f t="shared" si="1"/>
        <v>0.26642876948486416</v>
      </c>
      <c r="G14" s="47">
        <v>48</v>
      </c>
      <c r="H14" s="48">
        <f t="shared" si="2"/>
        <v>0.22198584840216434</v>
      </c>
      <c r="I14" s="47">
        <v>5</v>
      </c>
      <c r="J14" s="98" t="s">
        <v>55</v>
      </c>
      <c r="K14" s="47">
        <v>10</v>
      </c>
      <c r="L14" s="68">
        <f t="shared" si="3"/>
        <v>0.24894199651481203</v>
      </c>
      <c r="M14" s="70">
        <v>8</v>
      </c>
      <c r="N14" s="48">
        <f t="shared" si="4"/>
        <v>0.2694509936005389</v>
      </c>
      <c r="O14" s="166">
        <v>4</v>
      </c>
      <c r="P14" s="98" t="s">
        <v>55</v>
      </c>
      <c r="Q14" s="47">
        <v>17</v>
      </c>
      <c r="R14" s="48">
        <f t="shared" si="5"/>
        <v>0.22377254179281295</v>
      </c>
    </row>
    <row r="15" spans="2:18" ht="19.5" customHeight="1">
      <c r="B15" s="43" t="s">
        <v>198</v>
      </c>
      <c r="C15" s="44">
        <v>110268</v>
      </c>
      <c r="D15" s="45">
        <f t="shared" si="0"/>
        <v>97.83511374525322</v>
      </c>
      <c r="E15" s="44">
        <v>81335</v>
      </c>
      <c r="F15" s="45">
        <f t="shared" si="1"/>
        <v>98.05422609073045</v>
      </c>
      <c r="G15" s="44">
        <v>21012</v>
      </c>
      <c r="H15" s="45">
        <f t="shared" si="2"/>
        <v>97.17430513804744</v>
      </c>
      <c r="I15" s="44">
        <v>690</v>
      </c>
      <c r="J15" s="45">
        <f>I15/$I$21*100</f>
        <v>97.1830985915493</v>
      </c>
      <c r="K15" s="44">
        <v>3874</v>
      </c>
      <c r="L15" s="72">
        <f t="shared" si="3"/>
        <v>96.44012944983818</v>
      </c>
      <c r="M15" s="73">
        <v>2926</v>
      </c>
      <c r="N15" s="45">
        <f t="shared" si="4"/>
        <v>98.5517009093971</v>
      </c>
      <c r="O15" s="167">
        <v>4147</v>
      </c>
      <c r="P15" s="45">
        <f>O15/O21*100</f>
        <v>98.34005216978895</v>
      </c>
      <c r="Q15" s="44">
        <v>7498</v>
      </c>
      <c r="R15" s="45">
        <f t="shared" si="5"/>
        <v>98.69685402132421</v>
      </c>
    </row>
    <row r="16" spans="2:18" ht="19.5" customHeight="1">
      <c r="B16" s="255" t="s">
        <v>199</v>
      </c>
      <c r="C16" s="47"/>
      <c r="D16" s="48"/>
      <c r="E16" s="47"/>
      <c r="F16" s="48"/>
      <c r="G16" s="47"/>
      <c r="H16" s="48"/>
      <c r="I16" s="47"/>
      <c r="J16" s="48"/>
      <c r="K16" s="47"/>
      <c r="L16" s="68"/>
      <c r="M16" s="70"/>
      <c r="N16" s="48"/>
      <c r="O16" s="166"/>
      <c r="P16" s="48"/>
      <c r="Q16" s="47"/>
      <c r="R16" s="48"/>
    </row>
    <row r="17" spans="2:18" ht="45.75" customHeight="1">
      <c r="B17" s="85" t="s">
        <v>162</v>
      </c>
      <c r="C17" s="47">
        <v>4885</v>
      </c>
      <c r="D17" s="48">
        <f>C17/$C$21*100</f>
        <v>4.334208751818859</v>
      </c>
      <c r="E17" s="47">
        <v>3700</v>
      </c>
      <c r="F17" s="48">
        <f>E17/$E$21*100</f>
        <v>4.460572158796369</v>
      </c>
      <c r="G17" s="47">
        <v>806</v>
      </c>
      <c r="H17" s="48">
        <f>G17/$G$21*100</f>
        <v>3.727512371086343</v>
      </c>
      <c r="I17" s="47">
        <v>36</v>
      </c>
      <c r="J17" s="48">
        <f>I17/$I$21*100</f>
        <v>5.070422535211268</v>
      </c>
      <c r="K17" s="47">
        <v>234</v>
      </c>
      <c r="L17" s="68">
        <f>K17/$K$21*100</f>
        <v>5.825242718446602</v>
      </c>
      <c r="M17" s="69">
        <v>92</v>
      </c>
      <c r="N17" s="48">
        <f>M17/M$21*100</f>
        <v>3.0986864264061973</v>
      </c>
      <c r="O17" s="166">
        <v>170</v>
      </c>
      <c r="P17" s="48">
        <f>O17/O21*100</f>
        <v>4.031301873369694</v>
      </c>
      <c r="Q17" s="47">
        <v>282</v>
      </c>
      <c r="R17" s="48">
        <f>Q17/$Q$21*100</f>
        <v>3.711991575621956</v>
      </c>
    </row>
    <row r="18" spans="2:18" ht="28.5" customHeight="1">
      <c r="B18" s="85" t="s">
        <v>204</v>
      </c>
      <c r="C18" s="47">
        <v>4396</v>
      </c>
      <c r="D18" s="48">
        <f>C18/$C$21*100</f>
        <v>3.900344252404443</v>
      </c>
      <c r="E18" s="47">
        <v>3502</v>
      </c>
      <c r="F18" s="48">
        <f>E18/$E$21*100</f>
        <v>4.221871270298617</v>
      </c>
      <c r="G18" s="47">
        <v>647</v>
      </c>
      <c r="H18" s="48">
        <f>G18/$G$21*100</f>
        <v>2.9921842482541736</v>
      </c>
      <c r="I18" s="47">
        <v>20</v>
      </c>
      <c r="J18" s="48">
        <f>I18/$I$21*100</f>
        <v>2.8169014084507045</v>
      </c>
      <c r="K18" s="47">
        <v>145</v>
      </c>
      <c r="L18" s="68">
        <f>K18/$K$21*100</f>
        <v>3.6096589494647744</v>
      </c>
      <c r="M18" s="70">
        <v>70</v>
      </c>
      <c r="N18" s="48">
        <f>M18/M$21*100</f>
        <v>2.3576961940047156</v>
      </c>
      <c r="O18" s="166">
        <v>142</v>
      </c>
      <c r="P18" s="48">
        <f>O18/O21*100</f>
        <v>3.3673227412852738</v>
      </c>
      <c r="Q18" s="47">
        <v>305</v>
      </c>
      <c r="R18" s="48">
        <f>Q18/$Q$21*100</f>
        <v>4.014742661576938</v>
      </c>
    </row>
    <row r="19" spans="2:18" ht="28.5" customHeight="1">
      <c r="B19" s="85" t="s">
        <v>200</v>
      </c>
      <c r="C19" s="47">
        <v>1841</v>
      </c>
      <c r="D19" s="48">
        <f>C19/$C$21*100</f>
        <v>1.6334244241757463</v>
      </c>
      <c r="E19" s="47">
        <v>1397</v>
      </c>
      <c r="F19" s="48">
        <f>E19/$E$21*100</f>
        <v>1.6841673799563588</v>
      </c>
      <c r="G19" s="47">
        <v>323</v>
      </c>
      <c r="H19" s="48">
        <f>G19/$G$21*100</f>
        <v>1.4937797715395642</v>
      </c>
      <c r="I19" s="47">
        <v>13</v>
      </c>
      <c r="J19" s="48">
        <f>I19/$I$21*100</f>
        <v>1.8309859154929577</v>
      </c>
      <c r="K19" s="47">
        <v>61</v>
      </c>
      <c r="L19" s="68">
        <f>K19/$K$21*100</f>
        <v>1.5185461787403536</v>
      </c>
      <c r="M19" s="70">
        <v>41</v>
      </c>
      <c r="N19" s="48">
        <f>M19/M$21*100</f>
        <v>1.3809363422027618</v>
      </c>
      <c r="O19" s="166">
        <v>52</v>
      </c>
      <c r="P19" s="48">
        <f>O19/O21*100</f>
        <v>1.2331041024424947</v>
      </c>
      <c r="Q19" s="47">
        <v>139</v>
      </c>
      <c r="R19" s="48">
        <f>Q19/$Q$21*100</f>
        <v>1.8296696064235882</v>
      </c>
    </row>
    <row r="20" spans="2:18" ht="28.5" customHeight="1">
      <c r="B20" s="204" t="s">
        <v>198</v>
      </c>
      <c r="C20" s="44">
        <v>101073</v>
      </c>
      <c r="D20" s="45">
        <f>C20/$C$21*100</f>
        <v>89.67686410902509</v>
      </c>
      <c r="E20" s="44">
        <v>74251</v>
      </c>
      <c r="F20" s="45">
        <f>E20/$E$21*100</f>
        <v>89.51403874669978</v>
      </c>
      <c r="G20" s="44">
        <v>19443</v>
      </c>
      <c r="H20" s="45">
        <f>G20/$G$21*100</f>
        <v>89.91814271840171</v>
      </c>
      <c r="I20" s="44">
        <v>639</v>
      </c>
      <c r="J20" s="45">
        <f>I20/$I$21*100</f>
        <v>90</v>
      </c>
      <c r="K20" s="44">
        <v>3578</v>
      </c>
      <c r="L20" s="72">
        <f>K20/$K$21*100</f>
        <v>89.07144635299974</v>
      </c>
      <c r="M20" s="73">
        <v>2763</v>
      </c>
      <c r="N20" s="45">
        <f>M20/M$21*100</f>
        <v>93.06163691478613</v>
      </c>
      <c r="O20" s="167">
        <v>3847</v>
      </c>
      <c r="P20" s="45">
        <f>O20/O21*100</f>
        <v>91.22599004031302</v>
      </c>
      <c r="Q20" s="44">
        <v>6878</v>
      </c>
      <c r="R20" s="45">
        <f>Q20/$Q$21*100</f>
        <v>90.53573779123339</v>
      </c>
    </row>
    <row r="21" spans="2:18" ht="19.5" customHeight="1">
      <c r="B21" s="43" t="s">
        <v>109</v>
      </c>
      <c r="C21" s="44">
        <v>112708</v>
      </c>
      <c r="D21" s="72">
        <f>C21/$C$21*100</f>
        <v>100</v>
      </c>
      <c r="E21" s="44">
        <v>82949</v>
      </c>
      <c r="F21" s="45">
        <f>E21/$E$21*100</f>
        <v>100</v>
      </c>
      <c r="G21" s="44">
        <v>21623</v>
      </c>
      <c r="H21" s="45">
        <f>G21/$G$21*100</f>
        <v>100</v>
      </c>
      <c r="I21" s="44">
        <v>710</v>
      </c>
      <c r="J21" s="45">
        <f>I21/$I$21*100</f>
        <v>100</v>
      </c>
      <c r="K21" s="44">
        <v>4017</v>
      </c>
      <c r="L21" s="72">
        <f>K21/$K$21*100</f>
        <v>100</v>
      </c>
      <c r="M21" s="73">
        <v>2969</v>
      </c>
      <c r="N21" s="45">
        <f>M21/M21*100</f>
        <v>100</v>
      </c>
      <c r="O21" s="167">
        <v>4217</v>
      </c>
      <c r="P21" s="45">
        <v>100</v>
      </c>
      <c r="Q21" s="44">
        <v>7597</v>
      </c>
      <c r="R21" s="45">
        <f>Q21/$Q$21*100</f>
        <v>100</v>
      </c>
    </row>
    <row r="22" spans="2:18" ht="24.75" customHeight="1">
      <c r="B22" s="296" t="s">
        <v>326</v>
      </c>
      <c r="C22" s="297"/>
      <c r="D22" s="297"/>
      <c r="E22" s="297"/>
      <c r="F22" s="297"/>
      <c r="G22" s="297"/>
      <c r="H22" s="297"/>
      <c r="I22" s="297"/>
      <c r="J22" s="297"/>
      <c r="K22" s="297"/>
      <c r="L22" s="297"/>
      <c r="M22" s="297"/>
      <c r="N22" s="297"/>
      <c r="O22" s="297"/>
      <c r="P22" s="297"/>
      <c r="Q22" s="297"/>
      <c r="R22" s="297"/>
    </row>
    <row r="23" spans="2:18" ht="25.5" customHeight="1">
      <c r="B23" s="296" t="s">
        <v>139</v>
      </c>
      <c r="C23" s="297"/>
      <c r="D23" s="297"/>
      <c r="E23" s="297"/>
      <c r="F23" s="297"/>
      <c r="G23" s="297"/>
      <c r="H23" s="297"/>
      <c r="I23" s="297"/>
      <c r="J23" s="297"/>
      <c r="K23" s="297"/>
      <c r="L23" s="297"/>
      <c r="M23" s="297"/>
      <c r="N23" s="297"/>
      <c r="O23" s="297"/>
      <c r="P23" s="297"/>
      <c r="Q23" s="297"/>
      <c r="R23" s="297"/>
    </row>
    <row r="24" spans="2:18" ht="12.75" customHeight="1">
      <c r="B24" s="300" t="s">
        <v>277</v>
      </c>
      <c r="C24" s="301"/>
      <c r="D24" s="301"/>
      <c r="E24" s="301"/>
      <c r="F24" s="301"/>
      <c r="G24" s="301"/>
      <c r="H24" s="301"/>
      <c r="I24" s="301"/>
      <c r="J24" s="301"/>
      <c r="K24" s="301"/>
      <c r="L24" s="301"/>
      <c r="M24" s="301"/>
      <c r="N24" s="301"/>
      <c r="O24" s="301"/>
      <c r="P24" s="301"/>
      <c r="Q24" s="301"/>
      <c r="R24" s="301"/>
    </row>
    <row r="25" ht="12.75">
      <c r="B25"/>
    </row>
    <row r="26" ht="12.75">
      <c r="B26" s="21"/>
    </row>
    <row r="29" ht="12.75">
      <c r="B29"/>
    </row>
  </sheetData>
  <sheetProtection/>
  <mergeCells count="6">
    <mergeCell ref="B23:R23"/>
    <mergeCell ref="B6:B8"/>
    <mergeCell ref="B22:R22"/>
    <mergeCell ref="B24:R24"/>
    <mergeCell ref="M7:N7"/>
    <mergeCell ref="O6:R6"/>
  </mergeCells>
  <printOptions horizontalCentered="1"/>
  <pageMargins left="0" right="0" top="0.5" bottom="0.5" header="0.25" footer="0.25"/>
  <pageSetup fitToHeight="1" fitToWidth="1" horizontalDpi="600" verticalDpi="600" orientation="landscape" scale="91" r:id="rId1"/>
</worksheet>
</file>

<file path=xl/worksheets/sheet14.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A1" sqref="A1"/>
    </sheetView>
  </sheetViews>
  <sheetFormatPr defaultColWidth="9.33203125" defaultRowHeight="12.75"/>
  <cols>
    <col min="1" max="1" width="4.33203125" style="37" customWidth="1"/>
    <col min="2" max="2" width="30.160156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 width="9.33203125" style="37" customWidth="1"/>
    <col min="17" max="17" width="10.66015625" style="37" bestFit="1" customWidth="1"/>
    <col min="18" max="16384" width="9.33203125" style="37" customWidth="1"/>
  </cols>
  <sheetData>
    <row r="1" ht="15.75">
      <c r="A1" s="36"/>
    </row>
    <row r="2" spans="2:18" ht="15">
      <c r="B2" s="38" t="s">
        <v>250</v>
      </c>
      <c r="C2" s="39"/>
      <c r="D2" s="39"/>
      <c r="E2" s="39"/>
      <c r="F2" s="39"/>
      <c r="G2" s="39"/>
      <c r="H2" s="39"/>
      <c r="I2" s="39"/>
      <c r="J2" s="39"/>
      <c r="K2" s="39"/>
      <c r="L2" s="39"/>
      <c r="M2" s="39"/>
      <c r="N2" s="39"/>
      <c r="O2" s="39"/>
      <c r="P2" s="39"/>
      <c r="Q2" s="39"/>
      <c r="R2" s="39"/>
    </row>
    <row r="3" spans="2:18" ht="15.75">
      <c r="B3" s="40" t="s">
        <v>108</v>
      </c>
      <c r="C3" s="39"/>
      <c r="D3" s="39"/>
      <c r="E3" s="39"/>
      <c r="F3" s="39"/>
      <c r="G3" s="39"/>
      <c r="H3" s="39"/>
      <c r="I3" s="39"/>
      <c r="J3" s="39"/>
      <c r="K3" s="39"/>
      <c r="L3" s="39"/>
      <c r="M3" s="39"/>
      <c r="N3" s="39"/>
      <c r="O3" s="39"/>
      <c r="P3" s="39"/>
      <c r="Q3" s="39"/>
      <c r="R3" s="39"/>
    </row>
    <row r="4" spans="2:18" ht="15.75">
      <c r="B4" s="40" t="s">
        <v>287</v>
      </c>
      <c r="C4" s="39"/>
      <c r="D4" s="39"/>
      <c r="E4" s="39"/>
      <c r="F4" s="39"/>
      <c r="G4" s="39"/>
      <c r="H4" s="39"/>
      <c r="I4" s="39"/>
      <c r="J4" s="39"/>
      <c r="K4" s="39"/>
      <c r="L4" s="39"/>
      <c r="M4" s="39"/>
      <c r="N4" s="39"/>
      <c r="O4" s="39"/>
      <c r="P4" s="39"/>
      <c r="Q4" s="39"/>
      <c r="R4" s="39"/>
    </row>
    <row r="5" spans="2:18" ht="15">
      <c r="B5" s="38" t="s">
        <v>276</v>
      </c>
      <c r="C5" s="39"/>
      <c r="D5" s="39"/>
      <c r="E5" s="39"/>
      <c r="F5" s="39"/>
      <c r="G5" s="39"/>
      <c r="H5" s="39"/>
      <c r="I5" s="39"/>
      <c r="J5" s="39"/>
      <c r="K5" s="39"/>
      <c r="L5" s="39"/>
      <c r="M5" s="39"/>
      <c r="N5" s="39"/>
      <c r="O5" s="39"/>
      <c r="P5" s="39"/>
      <c r="Q5" s="39"/>
      <c r="R5" s="39"/>
    </row>
    <row r="6" spans="2:18" ht="15">
      <c r="B6" s="314" t="s">
        <v>297</v>
      </c>
      <c r="C6" s="57" t="s">
        <v>27</v>
      </c>
      <c r="D6" s="58"/>
      <c r="E6" s="58"/>
      <c r="F6" s="58"/>
      <c r="G6" s="58"/>
      <c r="H6" s="58"/>
      <c r="I6" s="58"/>
      <c r="J6" s="58"/>
      <c r="K6" s="58"/>
      <c r="L6" s="59"/>
      <c r="M6" s="58"/>
      <c r="N6" s="60"/>
      <c r="O6" s="340" t="s">
        <v>28</v>
      </c>
      <c r="P6" s="341"/>
      <c r="Q6" s="341"/>
      <c r="R6" s="342"/>
    </row>
    <row r="7" spans="2:18" ht="15">
      <c r="B7" s="359"/>
      <c r="C7" s="61" t="s">
        <v>29</v>
      </c>
      <c r="D7" s="62"/>
      <c r="E7" s="63" t="s">
        <v>30</v>
      </c>
      <c r="F7" s="62"/>
      <c r="G7" s="63" t="s">
        <v>31</v>
      </c>
      <c r="H7" s="62"/>
      <c r="I7" s="63" t="s">
        <v>32</v>
      </c>
      <c r="J7" s="62"/>
      <c r="K7" s="63" t="s">
        <v>33</v>
      </c>
      <c r="L7" s="62"/>
      <c r="M7" s="331" t="s">
        <v>37</v>
      </c>
      <c r="N7" s="332"/>
      <c r="O7" s="64" t="s">
        <v>296</v>
      </c>
      <c r="P7" s="62"/>
      <c r="Q7" s="63" t="s">
        <v>35</v>
      </c>
      <c r="R7" s="62"/>
    </row>
    <row r="8" spans="2:18" ht="15">
      <c r="B8" s="360"/>
      <c r="C8" s="66" t="s">
        <v>22</v>
      </c>
      <c r="D8" s="66" t="s">
        <v>36</v>
      </c>
      <c r="E8" s="66" t="s">
        <v>22</v>
      </c>
      <c r="F8" s="66" t="s">
        <v>36</v>
      </c>
      <c r="G8" s="66" t="s">
        <v>22</v>
      </c>
      <c r="H8" s="66" t="s">
        <v>36</v>
      </c>
      <c r="I8" s="66" t="s">
        <v>22</v>
      </c>
      <c r="J8" s="66" t="s">
        <v>36</v>
      </c>
      <c r="K8" s="66" t="s">
        <v>22</v>
      </c>
      <c r="L8" s="41" t="s">
        <v>36</v>
      </c>
      <c r="M8" s="66" t="s">
        <v>22</v>
      </c>
      <c r="N8" s="41" t="s">
        <v>36</v>
      </c>
      <c r="O8" s="66" t="s">
        <v>22</v>
      </c>
      <c r="P8" s="66" t="s">
        <v>36</v>
      </c>
      <c r="Q8" s="66" t="s">
        <v>22</v>
      </c>
      <c r="R8" s="66" t="s">
        <v>36</v>
      </c>
    </row>
    <row r="9" spans="2:18" ht="19.5" customHeight="1">
      <c r="B9" s="220"/>
      <c r="C9" s="220"/>
      <c r="D9" s="220"/>
      <c r="E9" s="220"/>
      <c r="F9" s="220"/>
      <c r="G9" s="220"/>
      <c r="H9" s="220"/>
      <c r="I9" s="220"/>
      <c r="J9" s="220"/>
      <c r="K9" s="220"/>
      <c r="L9" s="220"/>
      <c r="M9" s="220"/>
      <c r="N9" s="220"/>
      <c r="O9" s="232"/>
      <c r="P9" s="220"/>
      <c r="Q9" s="220"/>
      <c r="R9" s="220"/>
    </row>
    <row r="10" spans="2:18" ht="19.5" customHeight="1">
      <c r="B10" s="221" t="s">
        <v>230</v>
      </c>
      <c r="C10" s="188">
        <v>26578</v>
      </c>
      <c r="D10" s="227">
        <f>C10/C$20*100</f>
        <v>23.58128970436881</v>
      </c>
      <c r="E10" s="188">
        <v>21187</v>
      </c>
      <c r="F10" s="227">
        <f>E10/E$20*100</f>
        <v>25.542200629302343</v>
      </c>
      <c r="G10" s="188">
        <v>3836</v>
      </c>
      <c r="H10" s="227">
        <f aca="true" t="shared" si="0" ref="H10:H20">G10/G$20*100</f>
        <v>17.740369051472967</v>
      </c>
      <c r="I10" s="188">
        <v>172</v>
      </c>
      <c r="J10" s="227">
        <f aca="true" t="shared" si="1" ref="J10:J20">I10/I$20*100</f>
        <v>24.225352112676056</v>
      </c>
      <c r="K10" s="188">
        <v>775</v>
      </c>
      <c r="L10" s="227">
        <f aca="true" t="shared" si="2" ref="L10:L20">K10/K$20*100</f>
        <v>19.293004729897934</v>
      </c>
      <c r="M10" s="188">
        <v>503</v>
      </c>
      <c r="N10" s="227">
        <f aca="true" t="shared" si="3" ref="N10:N20">M10/M$20*100</f>
        <v>16.941731222633884</v>
      </c>
      <c r="O10" s="188">
        <v>787</v>
      </c>
      <c r="P10" s="227">
        <f>O10/O20*100</f>
        <v>18.662556319658524</v>
      </c>
      <c r="Q10" s="188">
        <v>1481</v>
      </c>
      <c r="R10" s="227">
        <f aca="true" t="shared" si="4" ref="R10:R20">Q10/Q$20*100</f>
        <v>19.494537317362116</v>
      </c>
    </row>
    <row r="11" spans="2:18" ht="19.5" customHeight="1">
      <c r="B11" s="221" t="s">
        <v>239</v>
      </c>
      <c r="C11" s="188">
        <v>24399</v>
      </c>
      <c r="D11" s="227">
        <f aca="true" t="shared" si="5" ref="D11:F20">C11/C$20*100</f>
        <v>21.647975299002734</v>
      </c>
      <c r="E11" s="188">
        <v>18784</v>
      </c>
      <c r="F11" s="227">
        <f t="shared" si="5"/>
        <v>22.64523984617054</v>
      </c>
      <c r="G11" s="188">
        <v>3801</v>
      </c>
      <c r="H11" s="227">
        <f t="shared" si="0"/>
        <v>17.57850437034639</v>
      </c>
      <c r="I11" s="188">
        <v>155</v>
      </c>
      <c r="J11" s="227">
        <f t="shared" si="1"/>
        <v>21.830985915492956</v>
      </c>
      <c r="K11" s="188">
        <v>990</v>
      </c>
      <c r="L11" s="227">
        <f t="shared" si="2"/>
        <v>24.645257654966393</v>
      </c>
      <c r="M11" s="188">
        <v>573</v>
      </c>
      <c r="N11" s="227">
        <f t="shared" si="3"/>
        <v>19.299427416638597</v>
      </c>
      <c r="O11" s="188">
        <v>948</v>
      </c>
      <c r="P11" s="227">
        <f>O11/O20*100</f>
        <v>22.48043632914394</v>
      </c>
      <c r="Q11" s="188">
        <v>1751</v>
      </c>
      <c r="R11" s="227">
        <f t="shared" si="4"/>
        <v>23.048571804659733</v>
      </c>
    </row>
    <row r="12" spans="2:18" ht="19.5" customHeight="1">
      <c r="B12" s="221" t="s">
        <v>231</v>
      </c>
      <c r="C12" s="188">
        <v>1648</v>
      </c>
      <c r="D12" s="227">
        <f t="shared" si="5"/>
        <v>1.4621854704191362</v>
      </c>
      <c r="E12" s="188">
        <v>1338</v>
      </c>
      <c r="F12" s="227">
        <f t="shared" si="5"/>
        <v>1.6130393374242005</v>
      </c>
      <c r="G12" s="188">
        <v>194</v>
      </c>
      <c r="H12" s="227">
        <f t="shared" si="0"/>
        <v>0.8971928039587476</v>
      </c>
      <c r="I12" s="188">
        <v>13</v>
      </c>
      <c r="J12" s="227">
        <f t="shared" si="1"/>
        <v>1.8309859154929577</v>
      </c>
      <c r="K12" s="188">
        <v>78</v>
      </c>
      <c r="L12" s="227">
        <f t="shared" si="2"/>
        <v>1.9417475728155338</v>
      </c>
      <c r="M12" s="188">
        <v>22</v>
      </c>
      <c r="N12" s="227">
        <f t="shared" si="3"/>
        <v>0.740990232401482</v>
      </c>
      <c r="O12" s="188">
        <v>81</v>
      </c>
      <c r="P12" s="227">
        <f>O12/O20*100</f>
        <v>1.920796774958501</v>
      </c>
      <c r="Q12" s="188">
        <v>105</v>
      </c>
      <c r="R12" s="227">
        <f t="shared" si="4"/>
        <v>1.3821245228379624</v>
      </c>
    </row>
    <row r="13" spans="2:18" ht="30.75" customHeight="1">
      <c r="B13" s="224" t="s">
        <v>232</v>
      </c>
      <c r="C13" s="188">
        <v>1912</v>
      </c>
      <c r="D13" s="227">
        <f t="shared" si="5"/>
        <v>1.696419065195017</v>
      </c>
      <c r="E13" s="188">
        <v>1488</v>
      </c>
      <c r="F13" s="227">
        <f t="shared" si="5"/>
        <v>1.793873343861891</v>
      </c>
      <c r="G13" s="188">
        <v>327</v>
      </c>
      <c r="H13" s="227">
        <f t="shared" si="0"/>
        <v>1.5122785922397446</v>
      </c>
      <c r="I13" s="188">
        <v>14</v>
      </c>
      <c r="J13" s="227">
        <f t="shared" si="1"/>
        <v>1.971830985915493</v>
      </c>
      <c r="K13" s="188">
        <v>54</v>
      </c>
      <c r="L13" s="227">
        <f t="shared" si="2"/>
        <v>1.344286781179985</v>
      </c>
      <c r="M13" s="188">
        <v>28</v>
      </c>
      <c r="N13" s="227">
        <f t="shared" si="3"/>
        <v>0.9430784776018861</v>
      </c>
      <c r="O13" s="188">
        <v>55</v>
      </c>
      <c r="P13" s="227">
        <f>O13/O20*100</f>
        <v>1.304244723737254</v>
      </c>
      <c r="Q13" s="188">
        <v>137</v>
      </c>
      <c r="R13" s="227">
        <f t="shared" si="4"/>
        <v>1.8033434250361986</v>
      </c>
    </row>
    <row r="14" spans="2:18" ht="30.75" customHeight="1">
      <c r="B14" s="224" t="s">
        <v>233</v>
      </c>
      <c r="C14" s="188">
        <v>27716</v>
      </c>
      <c r="D14" s="227">
        <f t="shared" si="5"/>
        <v>24.590978457607267</v>
      </c>
      <c r="E14" s="188">
        <v>20854</v>
      </c>
      <c r="F14" s="227">
        <f t="shared" si="5"/>
        <v>25.14074913501067</v>
      </c>
      <c r="G14" s="188">
        <v>5015</v>
      </c>
      <c r="H14" s="227">
        <f t="shared" si="0"/>
        <v>23.19289645285113</v>
      </c>
      <c r="I14" s="188">
        <v>189</v>
      </c>
      <c r="J14" s="227">
        <f t="shared" si="1"/>
        <v>26.619718309859152</v>
      </c>
      <c r="K14" s="188">
        <v>1081</v>
      </c>
      <c r="L14" s="227">
        <f t="shared" si="2"/>
        <v>26.91062982325118</v>
      </c>
      <c r="M14" s="188">
        <v>482</v>
      </c>
      <c r="N14" s="227">
        <f t="shared" si="3"/>
        <v>16.23442236443247</v>
      </c>
      <c r="O14" s="188">
        <v>969</v>
      </c>
      <c r="P14" s="227">
        <f>O14/O20*100</f>
        <v>22.978420678207257</v>
      </c>
      <c r="Q14" s="188">
        <v>1621</v>
      </c>
      <c r="R14" s="227">
        <f t="shared" si="4"/>
        <v>21.3373700144794</v>
      </c>
    </row>
    <row r="15" spans="2:18" ht="33.75" customHeight="1">
      <c r="B15" s="224" t="s">
        <v>234</v>
      </c>
      <c r="C15" s="188">
        <v>1131</v>
      </c>
      <c r="D15" s="227">
        <f t="shared" si="5"/>
        <v>1.0034780139830357</v>
      </c>
      <c r="E15" s="188">
        <v>807</v>
      </c>
      <c r="F15" s="227">
        <f t="shared" si="5"/>
        <v>0.9728869546347756</v>
      </c>
      <c r="G15" s="188">
        <v>205</v>
      </c>
      <c r="H15" s="227">
        <f t="shared" si="0"/>
        <v>0.9480645608842436</v>
      </c>
      <c r="I15" s="188">
        <v>5</v>
      </c>
      <c r="J15" s="257" t="s">
        <v>55</v>
      </c>
      <c r="K15" s="188">
        <v>78</v>
      </c>
      <c r="L15" s="227">
        <f t="shared" si="2"/>
        <v>1.9417475728155338</v>
      </c>
      <c r="M15" s="188">
        <v>31</v>
      </c>
      <c r="N15" s="227">
        <f t="shared" si="3"/>
        <v>1.0441226002020882</v>
      </c>
      <c r="O15" s="188">
        <v>50</v>
      </c>
      <c r="P15" s="227">
        <f>O15/O20*100</f>
        <v>1.1856770215793218</v>
      </c>
      <c r="Q15" s="188">
        <v>81</v>
      </c>
      <c r="R15" s="227">
        <f t="shared" si="4"/>
        <v>1.0662103461892853</v>
      </c>
    </row>
    <row r="16" spans="2:18" ht="28.5" customHeight="1">
      <c r="B16" s="224" t="s">
        <v>235</v>
      </c>
      <c r="C16" s="188">
        <v>5718</v>
      </c>
      <c r="D16" s="227">
        <f t="shared" si="5"/>
        <v>5.073286723213969</v>
      </c>
      <c r="E16" s="188">
        <v>3866</v>
      </c>
      <c r="F16" s="227">
        <f t="shared" si="5"/>
        <v>4.660695125920746</v>
      </c>
      <c r="G16" s="188">
        <v>1351</v>
      </c>
      <c r="H16" s="227">
        <f t="shared" si="0"/>
        <v>6.247976691485918</v>
      </c>
      <c r="I16" s="188">
        <v>29</v>
      </c>
      <c r="J16" s="227">
        <f t="shared" si="1"/>
        <v>4.084507042253521</v>
      </c>
      <c r="K16" s="188">
        <v>277</v>
      </c>
      <c r="L16" s="227">
        <f t="shared" si="2"/>
        <v>6.895693303460295</v>
      </c>
      <c r="M16" s="188">
        <v>183</v>
      </c>
      <c r="N16" s="227">
        <f t="shared" si="3"/>
        <v>6.163691478612328</v>
      </c>
      <c r="O16" s="188">
        <v>264</v>
      </c>
      <c r="P16" s="227">
        <f>O16/O20*100</f>
        <v>6.260374673938819</v>
      </c>
      <c r="Q16" s="188">
        <v>416</v>
      </c>
      <c r="R16" s="227">
        <f t="shared" si="4"/>
        <v>5.47584572857707</v>
      </c>
    </row>
    <row r="17" spans="2:18" ht="19.5" customHeight="1">
      <c r="B17" s="221" t="s">
        <v>236</v>
      </c>
      <c r="C17" s="188">
        <v>6827</v>
      </c>
      <c r="D17" s="227">
        <f t="shared" si="5"/>
        <v>6.057245270965681</v>
      </c>
      <c r="E17" s="188">
        <v>5055</v>
      </c>
      <c r="F17" s="227">
        <f t="shared" si="5"/>
        <v>6.094106016950175</v>
      </c>
      <c r="G17" s="188">
        <v>1191</v>
      </c>
      <c r="H17" s="227">
        <f t="shared" si="0"/>
        <v>5.508023863478703</v>
      </c>
      <c r="I17" s="188">
        <v>36</v>
      </c>
      <c r="J17" s="227">
        <f t="shared" si="1"/>
        <v>5.070422535211268</v>
      </c>
      <c r="K17" s="188">
        <v>339</v>
      </c>
      <c r="L17" s="227">
        <f t="shared" si="2"/>
        <v>8.439133681852129</v>
      </c>
      <c r="M17" s="188">
        <v>165</v>
      </c>
      <c r="N17" s="227">
        <f t="shared" si="3"/>
        <v>5.557426743011115</v>
      </c>
      <c r="O17" s="188">
        <v>339</v>
      </c>
      <c r="P17" s="227">
        <f>O17/O20*100</f>
        <v>8.038890206307801</v>
      </c>
      <c r="Q17" s="188">
        <v>457</v>
      </c>
      <c r="R17" s="227">
        <f t="shared" si="4"/>
        <v>6.01553244701856</v>
      </c>
    </row>
    <row r="18" spans="2:18" ht="30.75" customHeight="1">
      <c r="B18" s="224" t="s">
        <v>237</v>
      </c>
      <c r="C18" s="188">
        <v>76134</v>
      </c>
      <c r="D18" s="227">
        <f t="shared" si="5"/>
        <v>67.54977463888987</v>
      </c>
      <c r="E18" s="188">
        <v>55985</v>
      </c>
      <c r="F18" s="227">
        <f t="shared" si="5"/>
        <v>67.49327900276073</v>
      </c>
      <c r="G18" s="188">
        <v>14776</v>
      </c>
      <c r="H18" s="227">
        <f t="shared" si="0"/>
        <v>68.33464366646626</v>
      </c>
      <c r="I18" s="188">
        <v>405</v>
      </c>
      <c r="J18" s="227">
        <f t="shared" si="1"/>
        <v>57.04225352112676</v>
      </c>
      <c r="K18" s="188">
        <v>2905</v>
      </c>
      <c r="L18" s="227">
        <f t="shared" si="2"/>
        <v>72.3176499875529</v>
      </c>
      <c r="M18" s="188">
        <v>1789</v>
      </c>
      <c r="N18" s="227">
        <f t="shared" si="3"/>
        <v>60.25597844392051</v>
      </c>
      <c r="O18" s="188">
        <v>2805</v>
      </c>
      <c r="P18" s="227">
        <f>O18/O20*100</f>
        <v>66.51648091059995</v>
      </c>
      <c r="Q18" s="188">
        <v>4543</v>
      </c>
      <c r="R18" s="227">
        <f t="shared" si="4"/>
        <v>59.79992102145584</v>
      </c>
    </row>
    <row r="19" spans="2:18" ht="19.5" customHeight="1">
      <c r="B19" s="223" t="s">
        <v>238</v>
      </c>
      <c r="C19" s="225">
        <v>21679</v>
      </c>
      <c r="D19" s="228">
        <f t="shared" si="5"/>
        <v>19.23465947403911</v>
      </c>
      <c r="E19" s="225">
        <v>15594</v>
      </c>
      <c r="F19" s="228">
        <f t="shared" si="5"/>
        <v>18.799503309262317</v>
      </c>
      <c r="G19" s="225">
        <v>4397</v>
      </c>
      <c r="H19" s="228">
        <f t="shared" si="0"/>
        <v>20.334828654673267</v>
      </c>
      <c r="I19" s="225">
        <v>165</v>
      </c>
      <c r="J19" s="228">
        <f t="shared" si="1"/>
        <v>23.239436619718308</v>
      </c>
      <c r="K19" s="225">
        <v>668</v>
      </c>
      <c r="L19" s="228">
        <f t="shared" si="2"/>
        <v>16.629325367189445</v>
      </c>
      <c r="M19" s="225">
        <v>745</v>
      </c>
      <c r="N19" s="228">
        <f t="shared" si="3"/>
        <v>25.092623779050182</v>
      </c>
      <c r="O19" s="225">
        <v>812</v>
      </c>
      <c r="P19" s="228">
        <f>O19/O20*100</f>
        <v>19.255394830448186</v>
      </c>
      <c r="Q19" s="225">
        <v>1881</v>
      </c>
      <c r="R19" s="228">
        <f t="shared" si="4"/>
        <v>24.759773594840066</v>
      </c>
    </row>
    <row r="20" spans="2:18" ht="19.5" customHeight="1">
      <c r="B20" s="222" t="s">
        <v>109</v>
      </c>
      <c r="C20" s="226">
        <v>112708</v>
      </c>
      <c r="D20" s="228">
        <f t="shared" si="5"/>
        <v>100</v>
      </c>
      <c r="E20" s="226">
        <v>82949</v>
      </c>
      <c r="F20" s="228">
        <f t="shared" si="5"/>
        <v>100</v>
      </c>
      <c r="G20" s="226">
        <v>21623</v>
      </c>
      <c r="H20" s="228">
        <f t="shared" si="0"/>
        <v>100</v>
      </c>
      <c r="I20" s="226">
        <v>710</v>
      </c>
      <c r="J20" s="228">
        <f t="shared" si="1"/>
        <v>100</v>
      </c>
      <c r="K20" s="226">
        <v>4017</v>
      </c>
      <c r="L20" s="228">
        <f t="shared" si="2"/>
        <v>100</v>
      </c>
      <c r="M20" s="226">
        <v>2969</v>
      </c>
      <c r="N20" s="228">
        <f t="shared" si="3"/>
        <v>100</v>
      </c>
      <c r="O20" s="226">
        <v>4217</v>
      </c>
      <c r="P20" s="271">
        <v>100</v>
      </c>
      <c r="Q20" s="226">
        <v>7597</v>
      </c>
      <c r="R20" s="228">
        <f t="shared" si="4"/>
        <v>100</v>
      </c>
    </row>
    <row r="21" ht="19.5" customHeight="1"/>
    <row r="22" spans="2:18" ht="19.5" customHeight="1">
      <c r="B22" s="361" t="s">
        <v>277</v>
      </c>
      <c r="C22" s="361"/>
      <c r="D22" s="361"/>
      <c r="E22" s="361"/>
      <c r="F22" s="361"/>
      <c r="G22" s="361"/>
      <c r="H22" s="361"/>
      <c r="I22" s="361"/>
      <c r="J22" s="361"/>
      <c r="K22" s="361"/>
      <c r="L22" s="361"/>
      <c r="M22" s="361"/>
      <c r="N22" s="361"/>
      <c r="O22" s="361"/>
      <c r="P22" s="361"/>
      <c r="Q22" s="361"/>
      <c r="R22" s="361"/>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4">
    <mergeCell ref="B6:B8"/>
    <mergeCell ref="B22:R22"/>
    <mergeCell ref="M7:N7"/>
    <mergeCell ref="O6:R6"/>
  </mergeCells>
  <printOptions horizontalCentered="1"/>
  <pageMargins left="0" right="0" top="0.5" bottom="0.5" header="0.25" footer="0.25"/>
  <pageSetup fitToHeight="1" fitToWidth="1" horizontalDpi="600" verticalDpi="600" orientation="landscape" scale="86"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33203125" defaultRowHeight="12.75"/>
  <cols>
    <col min="1" max="1" width="4.33203125" style="37" customWidth="1"/>
    <col min="2" max="2" width="32.332031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384" width="9.33203125" style="37" customWidth="1"/>
  </cols>
  <sheetData>
    <row r="1" ht="15.75">
      <c r="A1" s="36"/>
    </row>
    <row r="2" spans="2:16" ht="15">
      <c r="B2" s="38" t="s">
        <v>254</v>
      </c>
      <c r="C2" s="39"/>
      <c r="D2" s="39"/>
      <c r="E2" s="39"/>
      <c r="F2" s="39"/>
      <c r="G2" s="39"/>
      <c r="H2" s="39"/>
      <c r="I2" s="39"/>
      <c r="J2" s="39"/>
      <c r="K2" s="39"/>
      <c r="L2" s="39"/>
      <c r="M2" s="39"/>
      <c r="N2" s="39"/>
      <c r="O2" s="39"/>
      <c r="P2" s="39"/>
    </row>
    <row r="3" spans="2:16" ht="15.75">
      <c r="B3" s="40" t="s">
        <v>108</v>
      </c>
      <c r="C3" s="39"/>
      <c r="D3" s="39"/>
      <c r="E3" s="39"/>
      <c r="F3" s="39"/>
      <c r="G3" s="39"/>
      <c r="H3" s="39"/>
      <c r="I3" s="39"/>
      <c r="J3" s="39"/>
      <c r="K3" s="39"/>
      <c r="L3" s="39"/>
      <c r="M3" s="39"/>
      <c r="N3" s="39"/>
      <c r="O3" s="39"/>
      <c r="P3" s="39"/>
    </row>
    <row r="4" spans="2:16" ht="15.75">
      <c r="B4" s="40" t="s">
        <v>327</v>
      </c>
      <c r="C4" s="39"/>
      <c r="D4" s="39"/>
      <c r="E4" s="39"/>
      <c r="F4" s="39"/>
      <c r="G4" s="39"/>
      <c r="H4" s="39"/>
      <c r="I4" s="39"/>
      <c r="J4" s="39"/>
      <c r="K4" s="39"/>
      <c r="L4" s="39"/>
      <c r="M4" s="39"/>
      <c r="N4" s="39"/>
      <c r="O4" s="39"/>
      <c r="P4" s="39"/>
    </row>
    <row r="5" spans="2:16" ht="15">
      <c r="B5" s="38" t="s">
        <v>276</v>
      </c>
      <c r="C5" s="39"/>
      <c r="D5" s="39"/>
      <c r="E5" s="39"/>
      <c r="F5" s="39"/>
      <c r="G5" s="39"/>
      <c r="H5" s="39"/>
      <c r="I5" s="39"/>
      <c r="J5" s="39"/>
      <c r="K5" s="39"/>
      <c r="L5" s="39"/>
      <c r="M5" s="39"/>
      <c r="N5" s="39"/>
      <c r="O5" s="39"/>
      <c r="P5" s="39"/>
    </row>
    <row r="6" spans="2:16" ht="15">
      <c r="B6" s="314" t="s">
        <v>297</v>
      </c>
      <c r="C6" s="57" t="s">
        <v>248</v>
      </c>
      <c r="D6" s="58"/>
      <c r="E6" s="58"/>
      <c r="F6" s="58"/>
      <c r="G6" s="58"/>
      <c r="H6" s="58"/>
      <c r="I6" s="58"/>
      <c r="J6" s="58"/>
      <c r="K6" s="58"/>
      <c r="L6" s="59"/>
      <c r="M6" s="58"/>
      <c r="N6" s="64"/>
      <c r="O6" s="57"/>
      <c r="P6" s="62"/>
    </row>
    <row r="7" spans="2:16" ht="15">
      <c r="B7" s="359"/>
      <c r="C7" s="61" t="s">
        <v>241</v>
      </c>
      <c r="D7" s="62"/>
      <c r="E7" s="63" t="s">
        <v>242</v>
      </c>
      <c r="F7" s="62"/>
      <c r="G7" s="229" t="s">
        <v>243</v>
      </c>
      <c r="H7" s="62"/>
      <c r="I7" s="229" t="s">
        <v>244</v>
      </c>
      <c r="J7" s="62"/>
      <c r="K7" s="63" t="s">
        <v>245</v>
      </c>
      <c r="L7" s="62"/>
      <c r="M7" s="64" t="s">
        <v>246</v>
      </c>
      <c r="N7" s="62"/>
      <c r="O7" s="63" t="s">
        <v>290</v>
      </c>
      <c r="P7" s="62"/>
    </row>
    <row r="8" spans="2:16" ht="15">
      <c r="B8" s="360"/>
      <c r="C8" s="66" t="s">
        <v>22</v>
      </c>
      <c r="D8" s="66" t="s">
        <v>36</v>
      </c>
      <c r="E8" s="66" t="s">
        <v>22</v>
      </c>
      <c r="F8" s="66" t="s">
        <v>36</v>
      </c>
      <c r="G8" s="66" t="s">
        <v>22</v>
      </c>
      <c r="H8" s="66" t="s">
        <v>36</v>
      </c>
      <c r="I8" s="66" t="s">
        <v>22</v>
      </c>
      <c r="J8" s="66" t="s">
        <v>36</v>
      </c>
      <c r="K8" s="66" t="s">
        <v>22</v>
      </c>
      <c r="L8" s="41" t="s">
        <v>36</v>
      </c>
      <c r="M8" s="41" t="s">
        <v>22</v>
      </c>
      <c r="N8" s="66" t="s">
        <v>36</v>
      </c>
      <c r="O8" s="66" t="s">
        <v>22</v>
      </c>
      <c r="P8" s="66" t="s">
        <v>36</v>
      </c>
    </row>
    <row r="9" spans="2:16" ht="19.5" customHeight="1">
      <c r="B9" s="220"/>
      <c r="C9" s="220"/>
      <c r="D9" s="220"/>
      <c r="E9" s="220"/>
      <c r="F9" s="220"/>
      <c r="G9" s="220"/>
      <c r="H9" s="220"/>
      <c r="I9" s="220"/>
      <c r="J9" s="220"/>
      <c r="K9" s="220"/>
      <c r="L9" s="220"/>
      <c r="M9" s="220"/>
      <c r="N9" s="220"/>
      <c r="O9" s="220"/>
      <c r="P9" s="220"/>
    </row>
    <row r="10" spans="2:16" ht="19.5" customHeight="1">
      <c r="B10" s="221" t="s">
        <v>230</v>
      </c>
      <c r="C10" s="188">
        <v>26578</v>
      </c>
      <c r="D10" s="227">
        <f aca="true" t="shared" si="0" ref="D10:D19">C10/C$19*100</f>
        <v>23.58128970436881</v>
      </c>
      <c r="E10" s="188">
        <v>2150</v>
      </c>
      <c r="F10" s="227">
        <f aca="true" t="shared" si="1" ref="F10:F19">E10/E$19*100</f>
        <v>23.894198710824625</v>
      </c>
      <c r="G10" s="188">
        <v>6685</v>
      </c>
      <c r="H10" s="227">
        <f aca="true" t="shared" si="2" ref="H10:H19">G10/G$19*100</f>
        <v>24.206981460023176</v>
      </c>
      <c r="I10" s="188">
        <v>8093</v>
      </c>
      <c r="J10" s="227">
        <f aca="true" t="shared" si="3" ref="J10:J19">I10/I$19*100</f>
        <v>24.304033154148776</v>
      </c>
      <c r="K10" s="188">
        <v>6462</v>
      </c>
      <c r="L10" s="227">
        <f aca="true" t="shared" si="4" ref="L10:L19">K10/K$19*100</f>
        <v>22.755123600253537</v>
      </c>
      <c r="M10" s="188">
        <v>2569</v>
      </c>
      <c r="N10" s="227">
        <f aca="true" t="shared" si="5" ref="N10:N19">M10/M$19*100</f>
        <v>22.116046831955924</v>
      </c>
      <c r="O10" s="188">
        <v>617</v>
      </c>
      <c r="P10" s="227">
        <f aca="true" t="shared" si="6" ref="P10:P19">O10/O$19*100</f>
        <v>22.258297258297258</v>
      </c>
    </row>
    <row r="11" spans="2:16" ht="19.5" customHeight="1">
      <c r="B11" s="221" t="s">
        <v>239</v>
      </c>
      <c r="C11" s="188">
        <v>24399</v>
      </c>
      <c r="D11" s="227">
        <f t="shared" si="0"/>
        <v>21.647975299002734</v>
      </c>
      <c r="E11" s="188">
        <v>2315</v>
      </c>
      <c r="F11" s="227">
        <f t="shared" si="1"/>
        <v>25.72793954212047</v>
      </c>
      <c r="G11" s="188">
        <v>6519</v>
      </c>
      <c r="H11" s="227">
        <f t="shared" si="2"/>
        <v>23.605880648899188</v>
      </c>
      <c r="I11" s="188">
        <v>7470</v>
      </c>
      <c r="J11" s="227">
        <f t="shared" si="3"/>
        <v>22.43310609928226</v>
      </c>
      <c r="K11" s="188">
        <v>5647</v>
      </c>
      <c r="L11" s="227">
        <f t="shared" si="4"/>
        <v>19.88520318332277</v>
      </c>
      <c r="M11" s="188">
        <v>2023</v>
      </c>
      <c r="N11" s="227">
        <f t="shared" si="5"/>
        <v>17.415633608815426</v>
      </c>
      <c r="O11" s="188">
        <v>423</v>
      </c>
      <c r="P11" s="227">
        <f t="shared" si="6"/>
        <v>15.259740259740258</v>
      </c>
    </row>
    <row r="12" spans="2:16" ht="19.5" customHeight="1">
      <c r="B12" s="221" t="s">
        <v>231</v>
      </c>
      <c r="C12" s="188">
        <v>1648</v>
      </c>
      <c r="D12" s="227">
        <f t="shared" si="0"/>
        <v>1.4621854704191362</v>
      </c>
      <c r="E12" s="188">
        <v>80</v>
      </c>
      <c r="F12" s="227">
        <f t="shared" si="1"/>
        <v>0.8890864636585907</v>
      </c>
      <c r="G12" s="188">
        <v>251</v>
      </c>
      <c r="H12" s="227">
        <f t="shared" si="2"/>
        <v>0.908893395133256</v>
      </c>
      <c r="I12" s="188">
        <v>475</v>
      </c>
      <c r="J12" s="227">
        <f t="shared" si="3"/>
        <v>1.4264692633412415</v>
      </c>
      <c r="K12" s="188">
        <v>489</v>
      </c>
      <c r="L12" s="227">
        <f t="shared" si="4"/>
        <v>1.7219522501584619</v>
      </c>
      <c r="M12" s="188">
        <v>273</v>
      </c>
      <c r="N12" s="227">
        <f t="shared" si="5"/>
        <v>2.3502066115702482</v>
      </c>
      <c r="O12" s="188">
        <v>79</v>
      </c>
      <c r="P12" s="227">
        <f t="shared" si="6"/>
        <v>2.84992784992785</v>
      </c>
    </row>
    <row r="13" spans="2:16" ht="30.75" customHeight="1">
      <c r="B13" s="224" t="s">
        <v>232</v>
      </c>
      <c r="C13" s="188">
        <v>1912</v>
      </c>
      <c r="D13" s="227">
        <f t="shared" si="0"/>
        <v>1.696419065195017</v>
      </c>
      <c r="E13" s="188">
        <v>154</v>
      </c>
      <c r="F13" s="227">
        <f t="shared" si="1"/>
        <v>1.7114914425427872</v>
      </c>
      <c r="G13" s="188">
        <v>444</v>
      </c>
      <c r="H13" s="227">
        <f t="shared" si="2"/>
        <v>1.6077636152954808</v>
      </c>
      <c r="I13" s="188">
        <v>533</v>
      </c>
      <c r="J13" s="227">
        <f t="shared" si="3"/>
        <v>1.600648668128172</v>
      </c>
      <c r="K13" s="188">
        <v>519</v>
      </c>
      <c r="L13" s="227">
        <f t="shared" si="4"/>
        <v>1.8275934924994717</v>
      </c>
      <c r="M13" s="188">
        <v>210</v>
      </c>
      <c r="N13" s="227">
        <f t="shared" si="5"/>
        <v>1.8078512396694213</v>
      </c>
      <c r="O13" s="188">
        <v>50</v>
      </c>
      <c r="P13" s="227">
        <f t="shared" si="6"/>
        <v>1.8037518037518037</v>
      </c>
    </row>
    <row r="14" spans="2:16" ht="30.75" customHeight="1">
      <c r="B14" s="224" t="s">
        <v>233</v>
      </c>
      <c r="C14" s="188">
        <v>27716</v>
      </c>
      <c r="D14" s="227">
        <f t="shared" si="0"/>
        <v>24.590978457607267</v>
      </c>
      <c r="E14" s="188">
        <v>2088</v>
      </c>
      <c r="F14" s="227">
        <f t="shared" si="1"/>
        <v>23.20515670148922</v>
      </c>
      <c r="G14" s="188">
        <v>6333</v>
      </c>
      <c r="H14" s="227">
        <f t="shared" si="2"/>
        <v>22.932358053302433</v>
      </c>
      <c r="I14" s="188">
        <v>7920</v>
      </c>
      <c r="J14" s="227">
        <f t="shared" si="3"/>
        <v>23.784498032973964</v>
      </c>
      <c r="K14" s="188">
        <v>7479</v>
      </c>
      <c r="L14" s="227">
        <f t="shared" si="4"/>
        <v>26.336361715613776</v>
      </c>
      <c r="M14" s="188">
        <v>3111</v>
      </c>
      <c r="N14" s="227">
        <f t="shared" si="5"/>
        <v>26.78202479338843</v>
      </c>
      <c r="O14" s="188">
        <v>782</v>
      </c>
      <c r="P14" s="227">
        <f t="shared" si="6"/>
        <v>28.210678210678207</v>
      </c>
    </row>
    <row r="15" spans="2:16" ht="33.75" customHeight="1">
      <c r="B15" s="224" t="s">
        <v>234</v>
      </c>
      <c r="C15" s="188">
        <v>1131</v>
      </c>
      <c r="D15" s="227">
        <f t="shared" si="0"/>
        <v>1.0034780139830357</v>
      </c>
      <c r="E15" s="188">
        <v>96</v>
      </c>
      <c r="F15" s="227">
        <f t="shared" si="1"/>
        <v>1.066903756390309</v>
      </c>
      <c r="G15" s="188">
        <v>264</v>
      </c>
      <c r="H15" s="227">
        <f t="shared" si="2"/>
        <v>0.9559675550405562</v>
      </c>
      <c r="I15" s="188">
        <v>365</v>
      </c>
      <c r="J15" s="227">
        <f t="shared" si="3"/>
        <v>1.09612901288327</v>
      </c>
      <c r="K15" s="188">
        <v>294</v>
      </c>
      <c r="L15" s="227">
        <f t="shared" si="4"/>
        <v>1.0352841749418973</v>
      </c>
      <c r="M15" s="188">
        <v>95</v>
      </c>
      <c r="N15" s="227">
        <f t="shared" si="5"/>
        <v>0.8178374655647382</v>
      </c>
      <c r="O15" s="188">
        <v>17</v>
      </c>
      <c r="P15" s="227">
        <f t="shared" si="6"/>
        <v>0.6132756132756133</v>
      </c>
    </row>
    <row r="16" spans="2:16" ht="28.5" customHeight="1">
      <c r="B16" s="224" t="s">
        <v>235</v>
      </c>
      <c r="C16" s="188">
        <v>5718</v>
      </c>
      <c r="D16" s="227">
        <f t="shared" si="0"/>
        <v>5.073286723213969</v>
      </c>
      <c r="E16" s="188">
        <v>502</v>
      </c>
      <c r="F16" s="227">
        <f t="shared" si="1"/>
        <v>5.579017559457657</v>
      </c>
      <c r="G16" s="188">
        <v>1334</v>
      </c>
      <c r="H16" s="227">
        <f t="shared" si="2"/>
        <v>4.83053302433372</v>
      </c>
      <c r="I16" s="188">
        <v>1685</v>
      </c>
      <c r="J16" s="227">
        <f t="shared" si="3"/>
        <v>5.06021201837893</v>
      </c>
      <c r="K16" s="188">
        <v>1430</v>
      </c>
      <c r="L16" s="227">
        <f t="shared" si="4"/>
        <v>5.035565884921473</v>
      </c>
      <c r="M16" s="188">
        <v>608</v>
      </c>
      <c r="N16" s="227">
        <f t="shared" si="5"/>
        <v>5.234159779614325</v>
      </c>
      <c r="O16" s="188">
        <v>159</v>
      </c>
      <c r="P16" s="227">
        <f t="shared" si="6"/>
        <v>5.735930735930736</v>
      </c>
    </row>
    <row r="17" spans="2:16" ht="19.5" customHeight="1">
      <c r="B17" s="221" t="s">
        <v>236</v>
      </c>
      <c r="C17" s="188">
        <v>6827</v>
      </c>
      <c r="D17" s="227">
        <f t="shared" si="0"/>
        <v>6.057245270965681</v>
      </c>
      <c r="E17" s="188">
        <v>565</v>
      </c>
      <c r="F17" s="227">
        <f t="shared" si="1"/>
        <v>6.2791731495887975</v>
      </c>
      <c r="G17" s="188">
        <v>1693</v>
      </c>
      <c r="H17" s="227">
        <f t="shared" si="2"/>
        <v>6.130504055619931</v>
      </c>
      <c r="I17" s="188">
        <v>2017</v>
      </c>
      <c r="J17" s="227">
        <f t="shared" si="3"/>
        <v>6.057238956124809</v>
      </c>
      <c r="K17" s="188">
        <v>1649</v>
      </c>
      <c r="L17" s="227">
        <f t="shared" si="4"/>
        <v>5.806746954010846</v>
      </c>
      <c r="M17" s="188">
        <v>704</v>
      </c>
      <c r="N17" s="227">
        <f t="shared" si="5"/>
        <v>6.0606060606060606</v>
      </c>
      <c r="O17" s="188">
        <v>197</v>
      </c>
      <c r="P17" s="227">
        <f t="shared" si="6"/>
        <v>7.1067821067821075</v>
      </c>
    </row>
    <row r="18" spans="2:16" ht="30.75" customHeight="1">
      <c r="B18" s="224" t="s">
        <v>237</v>
      </c>
      <c r="C18" s="188">
        <v>76134</v>
      </c>
      <c r="D18" s="227">
        <f t="shared" si="0"/>
        <v>67.54977463888987</v>
      </c>
      <c r="E18" s="188">
        <v>6237</v>
      </c>
      <c r="F18" s="227">
        <f t="shared" si="1"/>
        <v>69.31540342298288</v>
      </c>
      <c r="G18" s="188">
        <v>18554</v>
      </c>
      <c r="H18" s="227">
        <f t="shared" si="2"/>
        <v>67.18568945538817</v>
      </c>
      <c r="I18" s="188">
        <v>22194</v>
      </c>
      <c r="J18" s="227">
        <f t="shared" si="3"/>
        <v>66.65065016967476</v>
      </c>
      <c r="K18" s="188">
        <v>19462</v>
      </c>
      <c r="L18" s="227">
        <f t="shared" si="4"/>
        <v>68.53299528135784</v>
      </c>
      <c r="M18" s="188">
        <v>7779</v>
      </c>
      <c r="N18" s="227">
        <f t="shared" si="5"/>
        <v>66.96797520661157</v>
      </c>
      <c r="O18" s="188">
        <v>1901</v>
      </c>
      <c r="P18" s="227">
        <f t="shared" si="6"/>
        <v>68.57864357864358</v>
      </c>
    </row>
    <row r="19" spans="2:16" ht="19.5" customHeight="1">
      <c r="B19" s="223" t="s">
        <v>109</v>
      </c>
      <c r="C19" s="225">
        <v>112708</v>
      </c>
      <c r="D19" s="228">
        <f t="shared" si="0"/>
        <v>100</v>
      </c>
      <c r="E19" s="225">
        <v>8998</v>
      </c>
      <c r="F19" s="228">
        <f t="shared" si="1"/>
        <v>100</v>
      </c>
      <c r="G19" s="225">
        <v>27616</v>
      </c>
      <c r="H19" s="228">
        <f t="shared" si="2"/>
        <v>100</v>
      </c>
      <c r="I19" s="225">
        <v>33299</v>
      </c>
      <c r="J19" s="228">
        <f t="shared" si="3"/>
        <v>100</v>
      </c>
      <c r="K19" s="225">
        <v>28398</v>
      </c>
      <c r="L19" s="228">
        <f t="shared" si="4"/>
        <v>100</v>
      </c>
      <c r="M19" s="225">
        <v>11616</v>
      </c>
      <c r="N19" s="228">
        <f t="shared" si="5"/>
        <v>100</v>
      </c>
      <c r="O19" s="225">
        <v>2772</v>
      </c>
      <c r="P19" s="228">
        <f t="shared" si="6"/>
        <v>100</v>
      </c>
    </row>
    <row r="20" ht="19.5" customHeight="1"/>
    <row r="21" spans="2:16" ht="19.5" customHeight="1">
      <c r="B21" s="361" t="s">
        <v>277</v>
      </c>
      <c r="C21" s="361"/>
      <c r="D21" s="361"/>
      <c r="E21" s="361"/>
      <c r="F21" s="361"/>
      <c r="G21" s="361"/>
      <c r="H21" s="361"/>
      <c r="I21" s="361"/>
      <c r="J21" s="361"/>
      <c r="K21" s="361"/>
      <c r="L21" s="361"/>
      <c r="M21" s="361"/>
      <c r="N21" s="361"/>
      <c r="O21" s="361"/>
      <c r="P21" s="361"/>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2">
    <mergeCell ref="B6:B8"/>
    <mergeCell ref="B21:P21"/>
  </mergeCells>
  <printOptions horizontalCentered="1"/>
  <pageMargins left="0" right="0" top="0.5" bottom="0.5" header="0.25" footer="0.25"/>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33203125" defaultRowHeight="12.75"/>
  <cols>
    <col min="1" max="1" width="4.33203125" style="37" customWidth="1"/>
    <col min="2" max="2" width="30.160156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384" width="9.33203125" style="37" customWidth="1"/>
  </cols>
  <sheetData>
    <row r="1" ht="15.75">
      <c r="A1" s="36"/>
    </row>
    <row r="2" spans="2:16" ht="15">
      <c r="B2" s="38" t="s">
        <v>265</v>
      </c>
      <c r="C2" s="39"/>
      <c r="D2" s="39"/>
      <c r="E2" s="39"/>
      <c r="F2" s="39"/>
      <c r="G2" s="39"/>
      <c r="H2" s="39"/>
      <c r="I2" s="39"/>
      <c r="J2" s="39"/>
      <c r="K2" s="39"/>
      <c r="L2" s="39"/>
      <c r="M2" s="39"/>
      <c r="N2" s="39"/>
      <c r="O2" s="39"/>
      <c r="P2" s="39"/>
    </row>
    <row r="3" spans="2:16" ht="15.75">
      <c r="B3" s="40" t="s">
        <v>330</v>
      </c>
      <c r="C3" s="39"/>
      <c r="D3" s="39"/>
      <c r="E3" s="39"/>
      <c r="F3" s="39"/>
      <c r="G3" s="39"/>
      <c r="H3" s="39"/>
      <c r="I3" s="39"/>
      <c r="J3" s="39"/>
      <c r="K3" s="39"/>
      <c r="L3" s="39"/>
      <c r="M3" s="39"/>
      <c r="N3" s="39"/>
      <c r="O3" s="39"/>
      <c r="P3" s="39"/>
    </row>
    <row r="4" spans="2:16" ht="15.75">
      <c r="B4" s="40" t="s">
        <v>308</v>
      </c>
      <c r="C4" s="39"/>
      <c r="D4" s="39"/>
      <c r="E4" s="39"/>
      <c r="F4" s="39"/>
      <c r="G4" s="39"/>
      <c r="H4" s="39"/>
      <c r="I4" s="39"/>
      <c r="J4" s="39"/>
      <c r="K4" s="39"/>
      <c r="L4" s="39"/>
      <c r="M4" s="39"/>
      <c r="N4" s="39"/>
      <c r="O4" s="39"/>
      <c r="P4" s="39"/>
    </row>
    <row r="5" spans="2:16" ht="15">
      <c r="B5" s="38" t="s">
        <v>276</v>
      </c>
      <c r="C5" s="39"/>
      <c r="D5" s="39"/>
      <c r="E5" s="39"/>
      <c r="F5" s="39"/>
      <c r="G5" s="39"/>
      <c r="H5" s="39"/>
      <c r="I5" s="39"/>
      <c r="J5" s="39"/>
      <c r="K5" s="39"/>
      <c r="L5" s="39"/>
      <c r="M5" s="39"/>
      <c r="N5" s="39"/>
      <c r="O5" s="39"/>
      <c r="P5" s="39"/>
    </row>
    <row r="6" spans="2:16" ht="15">
      <c r="B6" s="314" t="s">
        <v>266</v>
      </c>
      <c r="C6" s="57" t="s">
        <v>27</v>
      </c>
      <c r="D6" s="58"/>
      <c r="E6" s="58"/>
      <c r="F6" s="58"/>
      <c r="G6" s="58"/>
      <c r="H6" s="58"/>
      <c r="I6" s="58"/>
      <c r="J6" s="58"/>
      <c r="K6" s="58"/>
      <c r="L6" s="59"/>
      <c r="M6" s="58"/>
      <c r="N6" s="60"/>
      <c r="O6" s="57" t="s">
        <v>28</v>
      </c>
      <c r="P6" s="60"/>
    </row>
    <row r="7" spans="2:16" ht="15">
      <c r="B7" s="359"/>
      <c r="C7" s="61" t="s">
        <v>29</v>
      </c>
      <c r="D7" s="62"/>
      <c r="E7" s="63" t="s">
        <v>30</v>
      </c>
      <c r="F7" s="62"/>
      <c r="G7" s="63" t="s">
        <v>31</v>
      </c>
      <c r="H7" s="62"/>
      <c r="I7" s="63" t="s">
        <v>32</v>
      </c>
      <c r="J7" s="62"/>
      <c r="K7" s="63" t="s">
        <v>33</v>
      </c>
      <c r="L7" s="62"/>
      <c r="M7" s="64" t="s">
        <v>37</v>
      </c>
      <c r="N7" s="62"/>
      <c r="O7" s="63" t="s">
        <v>35</v>
      </c>
      <c r="P7" s="62"/>
    </row>
    <row r="8" spans="2:16" ht="15">
      <c r="B8" s="360"/>
      <c r="C8" s="66" t="s">
        <v>22</v>
      </c>
      <c r="D8" s="66" t="s">
        <v>36</v>
      </c>
      <c r="E8" s="66" t="s">
        <v>22</v>
      </c>
      <c r="F8" s="66" t="s">
        <v>36</v>
      </c>
      <c r="G8" s="66" t="s">
        <v>22</v>
      </c>
      <c r="H8" s="66" t="s">
        <v>36</v>
      </c>
      <c r="I8" s="66" t="s">
        <v>22</v>
      </c>
      <c r="J8" s="66" t="s">
        <v>36</v>
      </c>
      <c r="K8" s="66" t="s">
        <v>22</v>
      </c>
      <c r="L8" s="41" t="s">
        <v>36</v>
      </c>
      <c r="M8" s="66" t="s">
        <v>22</v>
      </c>
      <c r="N8" s="41" t="s">
        <v>36</v>
      </c>
      <c r="O8" s="66" t="s">
        <v>22</v>
      </c>
      <c r="P8" s="66" t="s">
        <v>36</v>
      </c>
    </row>
    <row r="9" spans="2:16" ht="19.5" customHeight="1">
      <c r="B9" s="220"/>
      <c r="C9" s="220"/>
      <c r="D9" s="220"/>
      <c r="E9" s="220"/>
      <c r="F9" s="220"/>
      <c r="G9" s="220"/>
      <c r="H9" s="220"/>
      <c r="I9" s="220"/>
      <c r="J9" s="220"/>
      <c r="K9" s="220"/>
      <c r="L9" s="220"/>
      <c r="M9" s="220"/>
      <c r="N9" s="220"/>
      <c r="O9" s="220"/>
      <c r="P9" s="220"/>
    </row>
    <row r="10" spans="2:16" ht="19.5" customHeight="1">
      <c r="B10" s="221" t="s">
        <v>267</v>
      </c>
      <c r="C10" s="188">
        <v>270</v>
      </c>
      <c r="D10" s="227">
        <f aca="true" t="shared" si="0" ref="D10:D19">C10/C$19*100</f>
        <v>0.239557085566242</v>
      </c>
      <c r="E10" s="188">
        <v>94</v>
      </c>
      <c r="F10" s="227">
        <f aca="true" t="shared" si="1" ref="F10:F19">E10/E$19*100</f>
        <v>0.11332264403428613</v>
      </c>
      <c r="G10" s="188">
        <v>172</v>
      </c>
      <c r="H10" s="227">
        <f aca="true" t="shared" si="2" ref="H10:H19">G10/G$19*100</f>
        <v>0.7954492901077557</v>
      </c>
      <c r="I10" s="188">
        <v>1</v>
      </c>
      <c r="J10" s="291" t="s">
        <v>55</v>
      </c>
      <c r="K10" s="188">
        <v>1</v>
      </c>
      <c r="L10" s="291" t="s">
        <v>55</v>
      </c>
      <c r="M10" s="188">
        <v>2</v>
      </c>
      <c r="N10" s="291" t="s">
        <v>55</v>
      </c>
      <c r="O10" s="188">
        <v>15</v>
      </c>
      <c r="P10" s="227">
        <f aca="true" t="shared" si="3" ref="P10:P19">O10/O$19*100</f>
        <v>0.1974463604054232</v>
      </c>
    </row>
    <row r="11" spans="2:16" ht="19.5" customHeight="1">
      <c r="B11" s="221" t="s">
        <v>268</v>
      </c>
      <c r="C11" s="188">
        <v>60</v>
      </c>
      <c r="D11" s="227">
        <f t="shared" si="0"/>
        <v>0.05323490790360933</v>
      </c>
      <c r="E11" s="188">
        <v>27</v>
      </c>
      <c r="F11" s="227">
        <f t="shared" si="1"/>
        <v>0.03255012115878431</v>
      </c>
      <c r="G11" s="188">
        <v>32</v>
      </c>
      <c r="H11" s="227">
        <f t="shared" si="2"/>
        <v>0.1479905656014429</v>
      </c>
      <c r="I11" s="188">
        <v>1</v>
      </c>
      <c r="J11" s="291" t="s">
        <v>55</v>
      </c>
      <c r="K11" s="292" t="s">
        <v>53</v>
      </c>
      <c r="L11" s="291" t="s">
        <v>53</v>
      </c>
      <c r="M11" s="292" t="s">
        <v>53</v>
      </c>
      <c r="N11" s="291" t="s">
        <v>53</v>
      </c>
      <c r="O11" s="188">
        <v>3</v>
      </c>
      <c r="P11" s="291" t="s">
        <v>55</v>
      </c>
    </row>
    <row r="12" spans="2:16" ht="19.5" customHeight="1">
      <c r="B12" s="221" t="s">
        <v>269</v>
      </c>
      <c r="C12" s="188">
        <v>2457</v>
      </c>
      <c r="D12" s="227">
        <f t="shared" si="0"/>
        <v>2.1799694786528017</v>
      </c>
      <c r="E12" s="188">
        <v>1763</v>
      </c>
      <c r="F12" s="227">
        <f t="shared" si="1"/>
        <v>2.125402355664324</v>
      </c>
      <c r="G12" s="188">
        <v>612</v>
      </c>
      <c r="H12" s="227">
        <f t="shared" si="2"/>
        <v>2.8303195671275954</v>
      </c>
      <c r="I12" s="188">
        <v>16</v>
      </c>
      <c r="J12" s="227">
        <f aca="true" t="shared" si="4" ref="J12:J19">I12/I$19*100</f>
        <v>2.2535211267605635</v>
      </c>
      <c r="K12" s="188">
        <v>29</v>
      </c>
      <c r="L12" s="227">
        <f aca="true" t="shared" si="5" ref="L12:L19">K12/K$19*100</f>
        <v>0.7219317898929549</v>
      </c>
      <c r="M12" s="188">
        <v>37</v>
      </c>
      <c r="N12" s="227">
        <f aca="true" t="shared" si="6" ref="N12:N19">M12/M$19*100</f>
        <v>1.2462108454024925</v>
      </c>
      <c r="O12" s="188">
        <v>135</v>
      </c>
      <c r="P12" s="227">
        <f t="shared" si="3"/>
        <v>1.7770172436488085</v>
      </c>
    </row>
    <row r="13" spans="2:16" ht="30.75" customHeight="1">
      <c r="B13" s="224" t="s">
        <v>270</v>
      </c>
      <c r="C13" s="188">
        <v>1998</v>
      </c>
      <c r="D13" s="227">
        <f t="shared" si="0"/>
        <v>1.7727224331901905</v>
      </c>
      <c r="E13" s="188">
        <v>891</v>
      </c>
      <c r="F13" s="227">
        <f t="shared" si="1"/>
        <v>1.0741539982398822</v>
      </c>
      <c r="G13" s="188">
        <v>1025</v>
      </c>
      <c r="H13" s="227">
        <f t="shared" si="2"/>
        <v>4.7403228044212184</v>
      </c>
      <c r="I13" s="188">
        <v>21</v>
      </c>
      <c r="J13" s="227">
        <f t="shared" si="4"/>
        <v>2.9577464788732395</v>
      </c>
      <c r="K13" s="188">
        <v>15</v>
      </c>
      <c r="L13" s="227">
        <f t="shared" si="5"/>
        <v>0.37341299477221807</v>
      </c>
      <c r="M13" s="188">
        <v>46</v>
      </c>
      <c r="N13" s="227">
        <f t="shared" si="6"/>
        <v>1.5493432132030986</v>
      </c>
      <c r="O13" s="188">
        <v>138</v>
      </c>
      <c r="P13" s="227">
        <f t="shared" si="3"/>
        <v>1.8165065157298936</v>
      </c>
    </row>
    <row r="14" spans="2:16" ht="30.75" customHeight="1">
      <c r="B14" s="224" t="s">
        <v>271</v>
      </c>
      <c r="C14" s="188">
        <v>183</v>
      </c>
      <c r="D14" s="227">
        <f t="shared" si="0"/>
        <v>0.16236646910600844</v>
      </c>
      <c r="E14" s="188">
        <v>76</v>
      </c>
      <c r="F14" s="227">
        <f t="shared" si="1"/>
        <v>0.09162256326176325</v>
      </c>
      <c r="G14" s="188">
        <v>34</v>
      </c>
      <c r="H14" s="227">
        <f t="shared" si="2"/>
        <v>0.1572399759515331</v>
      </c>
      <c r="I14" s="188">
        <v>3</v>
      </c>
      <c r="J14" s="291" t="s">
        <v>55</v>
      </c>
      <c r="K14" s="188">
        <v>66</v>
      </c>
      <c r="L14" s="227">
        <f t="shared" si="5"/>
        <v>1.6430171769977595</v>
      </c>
      <c r="M14" s="188">
        <v>4</v>
      </c>
      <c r="N14" s="291" t="s">
        <v>55</v>
      </c>
      <c r="O14" s="188">
        <v>6</v>
      </c>
      <c r="P14" s="227">
        <f t="shared" si="3"/>
        <v>0.07897854416216928</v>
      </c>
    </row>
    <row r="15" spans="2:16" ht="33.75" customHeight="1">
      <c r="B15" s="224" t="s">
        <v>272</v>
      </c>
      <c r="C15" s="188">
        <v>207</v>
      </c>
      <c r="D15" s="227">
        <f t="shared" si="0"/>
        <v>0.18366043226745218</v>
      </c>
      <c r="E15" s="188">
        <v>179</v>
      </c>
      <c r="F15" s="227">
        <f t="shared" si="1"/>
        <v>0.21579524768231081</v>
      </c>
      <c r="G15" s="188">
        <v>19</v>
      </c>
      <c r="H15" s="227">
        <f t="shared" si="2"/>
        <v>0.08786939832585673</v>
      </c>
      <c r="I15" s="188">
        <v>5</v>
      </c>
      <c r="J15" s="291" t="s">
        <v>55</v>
      </c>
      <c r="K15" s="188">
        <v>2</v>
      </c>
      <c r="L15" s="291" t="s">
        <v>55</v>
      </c>
      <c r="M15" s="188">
        <v>2</v>
      </c>
      <c r="N15" s="291" t="s">
        <v>55</v>
      </c>
      <c r="O15" s="188">
        <v>14</v>
      </c>
      <c r="P15" s="227">
        <f t="shared" si="3"/>
        <v>0.18428326971172831</v>
      </c>
    </row>
    <row r="16" spans="2:16" ht="28.5" customHeight="1">
      <c r="B16" s="224" t="s">
        <v>273</v>
      </c>
      <c r="C16" s="188">
        <v>20483</v>
      </c>
      <c r="D16" s="227">
        <f t="shared" si="0"/>
        <v>18.173510309827165</v>
      </c>
      <c r="E16" s="188">
        <v>14515</v>
      </c>
      <c r="F16" s="227">
        <f t="shared" si="1"/>
        <v>17.498704022953863</v>
      </c>
      <c r="G16" s="188">
        <v>4693</v>
      </c>
      <c r="H16" s="227">
        <f t="shared" si="2"/>
        <v>21.703741386486612</v>
      </c>
      <c r="I16" s="188">
        <v>150</v>
      </c>
      <c r="J16" s="227">
        <f t="shared" si="4"/>
        <v>21.12676056338028</v>
      </c>
      <c r="K16" s="188">
        <v>637</v>
      </c>
      <c r="L16" s="227">
        <f t="shared" si="5"/>
        <v>15.857605177993527</v>
      </c>
      <c r="M16" s="188">
        <v>488</v>
      </c>
      <c r="N16" s="227">
        <f t="shared" si="6"/>
        <v>16.436510609632872</v>
      </c>
      <c r="O16" s="188">
        <v>1128</v>
      </c>
      <c r="P16" s="227">
        <f t="shared" si="3"/>
        <v>14.847966302487825</v>
      </c>
    </row>
    <row r="17" spans="2:16" ht="19.5" customHeight="1">
      <c r="B17" s="223" t="s">
        <v>238</v>
      </c>
      <c r="C17" s="225">
        <v>86922</v>
      </c>
      <c r="D17" s="228">
        <f t="shared" si="0"/>
        <v>77.12141107995883</v>
      </c>
      <c r="E17" s="225">
        <v>65097</v>
      </c>
      <c r="F17" s="228">
        <f t="shared" si="1"/>
        <v>78.47834211382899</v>
      </c>
      <c r="G17" s="225">
        <v>15240</v>
      </c>
      <c r="H17" s="228">
        <f t="shared" si="2"/>
        <v>70.48050686768718</v>
      </c>
      <c r="I17" s="225">
        <v>524</v>
      </c>
      <c r="J17" s="228">
        <f t="shared" si="4"/>
        <v>73.80281690140845</v>
      </c>
      <c r="K17" s="225">
        <v>3240</v>
      </c>
      <c r="L17" s="228">
        <f t="shared" si="5"/>
        <v>80.6572068707991</v>
      </c>
      <c r="M17" s="225">
        <v>2821</v>
      </c>
      <c r="N17" s="228">
        <f t="shared" si="6"/>
        <v>95.01515661839002</v>
      </c>
      <c r="O17" s="225">
        <v>6183</v>
      </c>
      <c r="P17" s="228">
        <f t="shared" si="3"/>
        <v>81.38738975911544</v>
      </c>
    </row>
    <row r="18" spans="2:16" ht="19.5" customHeight="1">
      <c r="B18" s="222" t="s">
        <v>274</v>
      </c>
      <c r="C18" s="226">
        <v>86931</v>
      </c>
      <c r="D18" s="228">
        <f t="shared" si="0"/>
        <v>77.12939631614437</v>
      </c>
      <c r="E18" s="226">
        <v>63314</v>
      </c>
      <c r="F18" s="228">
        <f t="shared" si="1"/>
        <v>76.3288285573063</v>
      </c>
      <c r="G18" s="226">
        <v>17186</v>
      </c>
      <c r="H18" s="228">
        <f t="shared" si="2"/>
        <v>79.48018313832493</v>
      </c>
      <c r="I18" s="226">
        <v>533</v>
      </c>
      <c r="J18" s="228">
        <f t="shared" si="4"/>
        <v>75.07042253521126</v>
      </c>
      <c r="K18" s="226">
        <v>3103</v>
      </c>
      <c r="L18" s="228">
        <f t="shared" si="5"/>
        <v>77.24670151854617</v>
      </c>
      <c r="M18" s="226">
        <v>2795</v>
      </c>
      <c r="N18" s="228">
        <f t="shared" si="6"/>
        <v>94.13944088918828</v>
      </c>
      <c r="O18" s="226">
        <v>6331</v>
      </c>
      <c r="P18" s="228">
        <f t="shared" si="3"/>
        <v>83.33552718178228</v>
      </c>
    </row>
    <row r="19" spans="2:16" ht="19.5" customHeight="1">
      <c r="B19" s="222" t="s">
        <v>109</v>
      </c>
      <c r="C19" s="226">
        <v>112708</v>
      </c>
      <c r="D19" s="228">
        <f t="shared" si="0"/>
        <v>100</v>
      </c>
      <c r="E19" s="226">
        <v>82949</v>
      </c>
      <c r="F19" s="228">
        <f t="shared" si="1"/>
        <v>100</v>
      </c>
      <c r="G19" s="226">
        <v>21623</v>
      </c>
      <c r="H19" s="228">
        <f t="shared" si="2"/>
        <v>100</v>
      </c>
      <c r="I19" s="226">
        <v>710</v>
      </c>
      <c r="J19" s="228">
        <f t="shared" si="4"/>
        <v>100</v>
      </c>
      <c r="K19" s="226">
        <v>4017</v>
      </c>
      <c r="L19" s="228">
        <f t="shared" si="5"/>
        <v>100</v>
      </c>
      <c r="M19" s="226">
        <v>2969</v>
      </c>
      <c r="N19" s="228">
        <f t="shared" si="6"/>
        <v>100</v>
      </c>
      <c r="O19" s="226">
        <v>7597</v>
      </c>
      <c r="P19" s="228">
        <f t="shared" si="3"/>
        <v>100</v>
      </c>
    </row>
    <row r="20" ht="19.5" customHeight="1"/>
    <row r="21" spans="2:16" ht="19.5" customHeight="1">
      <c r="B21" s="361" t="s">
        <v>277</v>
      </c>
      <c r="C21" s="361"/>
      <c r="D21" s="361"/>
      <c r="E21" s="361"/>
      <c r="F21" s="361"/>
      <c r="G21" s="361"/>
      <c r="H21" s="361"/>
      <c r="I21" s="361"/>
      <c r="J21" s="361"/>
      <c r="K21" s="361"/>
      <c r="L21" s="361"/>
      <c r="M21" s="361"/>
      <c r="N21" s="361"/>
      <c r="O21" s="361"/>
      <c r="P21" s="361"/>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2">
    <mergeCell ref="B6:B8"/>
    <mergeCell ref="B21:P21"/>
  </mergeCells>
  <printOptions horizontalCentered="1"/>
  <pageMargins left="0" right="0" top="0.5" bottom="0.5" header="0.25" footer="0.25"/>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A1" sqref="A1"/>
    </sheetView>
  </sheetViews>
  <sheetFormatPr defaultColWidth="9.33203125" defaultRowHeight="12.75"/>
  <cols>
    <col min="1" max="1" width="4.5" style="37" customWidth="1"/>
    <col min="2" max="2" width="48.5" style="37" customWidth="1"/>
    <col min="3" max="3" width="12" style="37" bestFit="1" customWidth="1"/>
    <col min="4" max="4" width="8.5" style="37" customWidth="1"/>
    <col min="5" max="5" width="11.16015625" style="37" bestFit="1" customWidth="1"/>
    <col min="6" max="6" width="8.16015625" style="37" customWidth="1"/>
    <col min="7" max="7" width="10.66015625" style="37" bestFit="1" customWidth="1"/>
    <col min="8" max="8" width="8.33203125" style="37" customWidth="1"/>
    <col min="9" max="9" width="10.66015625" style="37" bestFit="1" customWidth="1"/>
    <col min="10" max="10" width="8.33203125" style="37" customWidth="1"/>
    <col min="11" max="11" width="10.66015625" style="37" bestFit="1" customWidth="1"/>
    <col min="12" max="12" width="8" style="37" customWidth="1"/>
    <col min="13" max="13" width="10.66015625" style="37" bestFit="1" customWidth="1"/>
    <col min="14" max="14" width="10.33203125" style="37" bestFit="1" customWidth="1"/>
    <col min="15" max="15" width="10.66015625" style="37" bestFit="1" customWidth="1"/>
    <col min="16" max="16" width="10.33203125" style="37" customWidth="1"/>
    <col min="17" max="17" width="10.66015625" style="37" bestFit="1" customWidth="1"/>
    <col min="18" max="18" width="8.16015625" style="37" customWidth="1"/>
    <col min="19" max="16384" width="9.33203125" style="37" customWidth="1"/>
  </cols>
  <sheetData>
    <row r="1" ht="15.75">
      <c r="A1" s="36"/>
    </row>
    <row r="2" spans="2:18" ht="15">
      <c r="B2" s="38" t="s">
        <v>110</v>
      </c>
      <c r="C2" s="39"/>
      <c r="D2" s="39"/>
      <c r="E2" s="39"/>
      <c r="F2" s="39"/>
      <c r="G2" s="39"/>
      <c r="H2" s="39"/>
      <c r="I2" s="39"/>
      <c r="J2" s="39"/>
      <c r="K2" s="39"/>
      <c r="L2" s="39"/>
      <c r="M2" s="39"/>
      <c r="N2" s="39"/>
      <c r="O2" s="39"/>
      <c r="P2" s="39"/>
      <c r="Q2" s="39"/>
      <c r="R2" s="39"/>
    </row>
    <row r="3" spans="2:18" ht="15.75">
      <c r="B3" s="40" t="s">
        <v>210</v>
      </c>
      <c r="C3" s="39"/>
      <c r="D3" s="39"/>
      <c r="E3" s="39"/>
      <c r="F3" s="39"/>
      <c r="G3" s="39"/>
      <c r="H3" s="39"/>
      <c r="I3" s="39"/>
      <c r="J3" s="39"/>
      <c r="K3" s="39"/>
      <c r="L3" s="39"/>
      <c r="M3" s="39"/>
      <c r="N3" s="39"/>
      <c r="O3" s="39"/>
      <c r="P3" s="39"/>
      <c r="Q3" s="39"/>
      <c r="R3" s="39"/>
    </row>
    <row r="4" spans="2:18" ht="15">
      <c r="B4" s="38" t="s">
        <v>276</v>
      </c>
      <c r="C4" s="39"/>
      <c r="D4" s="39"/>
      <c r="E4" s="39"/>
      <c r="F4" s="39"/>
      <c r="G4" s="39"/>
      <c r="H4" s="39"/>
      <c r="I4" s="39"/>
      <c r="J4" s="39"/>
      <c r="K4" s="39"/>
      <c r="L4" s="39"/>
      <c r="M4" s="39"/>
      <c r="N4" s="39"/>
      <c r="O4" s="39"/>
      <c r="P4" s="39"/>
      <c r="Q4" s="39"/>
      <c r="R4" s="39"/>
    </row>
    <row r="5" spans="2:18" ht="15">
      <c r="B5" s="314" t="s">
        <v>209</v>
      </c>
      <c r="C5" s="57" t="s">
        <v>111</v>
      </c>
      <c r="D5" s="58"/>
      <c r="E5" s="58"/>
      <c r="F5" s="58"/>
      <c r="G5" s="58"/>
      <c r="H5" s="58"/>
      <c r="I5" s="58"/>
      <c r="J5" s="58"/>
      <c r="K5" s="58"/>
      <c r="L5" s="59"/>
      <c r="M5" s="58"/>
      <c r="N5" s="60"/>
      <c r="O5" s="340" t="s">
        <v>28</v>
      </c>
      <c r="P5" s="341"/>
      <c r="Q5" s="341"/>
      <c r="R5" s="342"/>
    </row>
    <row r="6" spans="2:18" ht="15">
      <c r="B6" s="359"/>
      <c r="C6" s="61" t="s">
        <v>29</v>
      </c>
      <c r="D6" s="62"/>
      <c r="E6" s="63" t="s">
        <v>30</v>
      </c>
      <c r="F6" s="62"/>
      <c r="G6" s="63" t="s">
        <v>31</v>
      </c>
      <c r="H6" s="62"/>
      <c r="I6" s="63" t="s">
        <v>32</v>
      </c>
      <c r="J6" s="62"/>
      <c r="K6" s="63" t="s">
        <v>33</v>
      </c>
      <c r="L6" s="62"/>
      <c r="M6" s="331" t="s">
        <v>37</v>
      </c>
      <c r="N6" s="332"/>
      <c r="O6" s="64" t="s">
        <v>296</v>
      </c>
      <c r="P6" s="62"/>
      <c r="Q6" s="63" t="s">
        <v>35</v>
      </c>
      <c r="R6" s="62"/>
    </row>
    <row r="7" spans="2:18" ht="15">
      <c r="B7" s="360"/>
      <c r="C7" s="66" t="s">
        <v>22</v>
      </c>
      <c r="D7" s="66" t="s">
        <v>36</v>
      </c>
      <c r="E7" s="66" t="s">
        <v>22</v>
      </c>
      <c r="F7" s="66" t="s">
        <v>36</v>
      </c>
      <c r="G7" s="66" t="s">
        <v>22</v>
      </c>
      <c r="H7" s="66" t="s">
        <v>36</v>
      </c>
      <c r="I7" s="66" t="s">
        <v>22</v>
      </c>
      <c r="J7" s="66" t="s">
        <v>36</v>
      </c>
      <c r="K7" s="66" t="s">
        <v>22</v>
      </c>
      <c r="L7" s="41" t="s">
        <v>36</v>
      </c>
      <c r="M7" s="41" t="s">
        <v>22</v>
      </c>
      <c r="N7" s="66" t="s">
        <v>36</v>
      </c>
      <c r="O7" s="66" t="s">
        <v>22</v>
      </c>
      <c r="P7" s="66" t="s">
        <v>36</v>
      </c>
      <c r="Q7" s="66" t="s">
        <v>22</v>
      </c>
      <c r="R7" s="66" t="s">
        <v>36</v>
      </c>
    </row>
    <row r="8" spans="2:18" ht="15">
      <c r="B8" s="206" t="s">
        <v>118</v>
      </c>
      <c r="C8" s="200"/>
      <c r="D8" s="200"/>
      <c r="E8" s="200"/>
      <c r="F8" s="200"/>
      <c r="G8" s="200"/>
      <c r="H8" s="200"/>
      <c r="I8" s="200"/>
      <c r="J8" s="200"/>
      <c r="K8" s="200"/>
      <c r="L8" s="205"/>
      <c r="M8" s="205"/>
      <c r="N8" s="200"/>
      <c r="O8" s="200"/>
      <c r="P8" s="200"/>
      <c r="Q8" s="200"/>
      <c r="R8" s="200"/>
    </row>
    <row r="9" spans="2:18" ht="15">
      <c r="B9" s="214" t="s">
        <v>211</v>
      </c>
      <c r="C9" s="217">
        <v>850</v>
      </c>
      <c r="D9" s="48">
        <f>C9/$C$23*100</f>
        <v>0.7541611953011321</v>
      </c>
      <c r="E9" s="217">
        <v>566</v>
      </c>
      <c r="F9" s="48">
        <f>E9/$E$23*100</f>
        <v>0.6823469842915526</v>
      </c>
      <c r="G9" s="47">
        <v>201</v>
      </c>
      <c r="H9" s="48">
        <f>G9/$G$23*100</f>
        <v>0.9295657401840632</v>
      </c>
      <c r="I9" s="47">
        <v>6</v>
      </c>
      <c r="J9" s="48">
        <f>I9/$I$23*100</f>
        <v>0.8450704225352111</v>
      </c>
      <c r="K9" s="47">
        <v>37</v>
      </c>
      <c r="L9" s="68">
        <f>K9/$K$23*100</f>
        <v>0.9210853871048046</v>
      </c>
      <c r="M9" s="70">
        <v>38</v>
      </c>
      <c r="N9" s="48">
        <f>M9/M23*100</f>
        <v>1.2798922196025597</v>
      </c>
      <c r="O9" s="166">
        <v>20</v>
      </c>
      <c r="P9" s="48">
        <f>O9/O23*100</f>
        <v>0.47427080863172877</v>
      </c>
      <c r="Q9" s="47">
        <v>74</v>
      </c>
      <c r="R9" s="48">
        <f>Q9/$Q$23*100</f>
        <v>0.9740687113334211</v>
      </c>
    </row>
    <row r="10" spans="2:18" ht="15">
      <c r="B10" s="214" t="s">
        <v>213</v>
      </c>
      <c r="C10" s="217">
        <v>6309</v>
      </c>
      <c r="D10" s="48">
        <f>C10/$C$23*100</f>
        <v>5.59765056606452</v>
      </c>
      <c r="E10" s="217">
        <v>4747</v>
      </c>
      <c r="F10" s="48">
        <f>E10/$E$23*100</f>
        <v>5.72279352373145</v>
      </c>
      <c r="G10" s="47">
        <v>873</v>
      </c>
      <c r="H10" s="48">
        <f>G10/$G$23*100</f>
        <v>4.037367617814365</v>
      </c>
      <c r="I10" s="47">
        <v>52</v>
      </c>
      <c r="J10" s="48">
        <f>I10/$I$23*100</f>
        <v>7.323943661971831</v>
      </c>
      <c r="K10" s="47">
        <v>422</v>
      </c>
      <c r="L10" s="68">
        <f>K10/$K$23*100</f>
        <v>10.505352252925068</v>
      </c>
      <c r="M10" s="70">
        <v>191</v>
      </c>
      <c r="N10" s="48">
        <f>M10/M23*100</f>
        <v>6.433142472212866</v>
      </c>
      <c r="O10" s="166">
        <v>307</v>
      </c>
      <c r="P10" s="48">
        <f>O10/O23*100</f>
        <v>7.280056912497036</v>
      </c>
      <c r="Q10" s="47">
        <v>500</v>
      </c>
      <c r="R10" s="48">
        <f>Q10/$Q$23*100</f>
        <v>6.58154534684744</v>
      </c>
    </row>
    <row r="11" spans="2:18" ht="15">
      <c r="B11" s="206" t="s">
        <v>212</v>
      </c>
      <c r="C11" s="217"/>
      <c r="D11" s="48"/>
      <c r="E11" s="217"/>
      <c r="F11" s="200"/>
      <c r="G11" s="200"/>
      <c r="H11" s="200"/>
      <c r="I11" s="200"/>
      <c r="J11" s="200"/>
      <c r="K11" s="200"/>
      <c r="L11" s="205"/>
      <c r="M11" s="205"/>
      <c r="N11" s="200"/>
      <c r="O11" s="272"/>
      <c r="P11" s="200"/>
      <c r="Q11" s="200"/>
      <c r="R11" s="200"/>
    </row>
    <row r="12" spans="2:18" ht="15">
      <c r="B12" s="214" t="s">
        <v>211</v>
      </c>
      <c r="C12" s="217">
        <v>1666</v>
      </c>
      <c r="D12" s="48">
        <f>C12/$C$23*100</f>
        <v>1.478155942790219</v>
      </c>
      <c r="E12" s="217">
        <v>1056</v>
      </c>
      <c r="F12" s="48">
        <f>E12/$E$23*100</f>
        <v>1.273071405321342</v>
      </c>
      <c r="G12" s="47">
        <v>544</v>
      </c>
      <c r="H12" s="48">
        <f>G12/$G$23*100</f>
        <v>2.5158396152245297</v>
      </c>
      <c r="I12" s="47">
        <v>19</v>
      </c>
      <c r="J12" s="48">
        <f>I12/$I$23*100</f>
        <v>2.676056338028169</v>
      </c>
      <c r="K12" s="47">
        <v>24</v>
      </c>
      <c r="L12" s="68">
        <f>K12/$K$23*100</f>
        <v>0.597460791635549</v>
      </c>
      <c r="M12" s="70">
        <v>18</v>
      </c>
      <c r="N12" s="48">
        <f>M12/M23*100</f>
        <v>0.6062647356012125</v>
      </c>
      <c r="O12" s="166">
        <v>13</v>
      </c>
      <c r="P12" s="48">
        <f>O12/O23*100</f>
        <v>0.30827602561062367</v>
      </c>
      <c r="Q12" s="47">
        <v>69</v>
      </c>
      <c r="R12" s="48">
        <f>Q12/$Q$23*100</f>
        <v>0.9082532578649468</v>
      </c>
    </row>
    <row r="13" spans="2:18" ht="15">
      <c r="B13" s="214" t="s">
        <v>219</v>
      </c>
      <c r="C13" s="217">
        <v>5547</v>
      </c>
      <c r="D13" s="48">
        <f>C13/$C$23*100</f>
        <v>4.921567235688682</v>
      </c>
      <c r="E13" s="217">
        <v>4319</v>
      </c>
      <c r="F13" s="48">
        <f>E13/$E$23*100</f>
        <v>5.206813825362572</v>
      </c>
      <c r="G13" s="47">
        <v>943</v>
      </c>
      <c r="H13" s="48">
        <f>G13/$G$23*100</f>
        <v>4.36109698006752</v>
      </c>
      <c r="I13" s="47">
        <v>42</v>
      </c>
      <c r="J13" s="48">
        <f>I13/$I$23*100</f>
        <v>5.915492957746479</v>
      </c>
      <c r="K13" s="47">
        <v>126</v>
      </c>
      <c r="L13" s="68">
        <f>K13/$K$23*100</f>
        <v>3.136669156086632</v>
      </c>
      <c r="M13" s="70">
        <v>98</v>
      </c>
      <c r="N13" s="48">
        <f>M13/M23*100</f>
        <v>3.3007746716066015</v>
      </c>
      <c r="O13" s="166">
        <v>103</v>
      </c>
      <c r="P13" s="48">
        <f>O13/O23*100</f>
        <v>2.442494664453403</v>
      </c>
      <c r="Q13" s="47">
        <v>273</v>
      </c>
      <c r="R13" s="48">
        <f>Q13/$Q$23*100</f>
        <v>3.593523759378702</v>
      </c>
    </row>
    <row r="14" spans="2:18" ht="15">
      <c r="B14" s="202" t="s">
        <v>214</v>
      </c>
      <c r="C14" s="217"/>
      <c r="D14" s="48"/>
      <c r="E14" s="217"/>
      <c r="F14" s="200"/>
      <c r="G14" s="200"/>
      <c r="H14" s="200"/>
      <c r="I14" s="200"/>
      <c r="J14" s="200"/>
      <c r="K14" s="200"/>
      <c r="L14" s="205"/>
      <c r="M14" s="205"/>
      <c r="N14" s="200"/>
      <c r="O14" s="272"/>
      <c r="P14" s="200"/>
      <c r="Q14" s="200"/>
      <c r="R14" s="200"/>
    </row>
    <row r="15" spans="2:18" ht="15">
      <c r="B15" s="214" t="s">
        <v>215</v>
      </c>
      <c r="C15" s="217">
        <v>14625</v>
      </c>
      <c r="D15" s="48">
        <f>C15/$C$23*100</f>
        <v>12.976008801504774</v>
      </c>
      <c r="E15" s="217">
        <v>11187</v>
      </c>
      <c r="F15" s="48">
        <f>E15/$E$23*100</f>
        <v>13.486600200122966</v>
      </c>
      <c r="G15" s="47">
        <v>2280</v>
      </c>
      <c r="H15" s="48">
        <f>G15/$G$23*100</f>
        <v>10.544327799102806</v>
      </c>
      <c r="I15" s="47">
        <v>100</v>
      </c>
      <c r="J15" s="48">
        <f>I15/$I$23*100</f>
        <v>14.084507042253522</v>
      </c>
      <c r="K15" s="47">
        <v>559</v>
      </c>
      <c r="L15" s="68">
        <f>K15/$K$23*100</f>
        <v>13.915857605177994</v>
      </c>
      <c r="M15" s="70">
        <v>422</v>
      </c>
      <c r="N15" s="48">
        <f>M15/M23*100</f>
        <v>14.213539912428427</v>
      </c>
      <c r="O15" s="166">
        <v>595</v>
      </c>
      <c r="P15" s="48">
        <f>O15/O23*100</f>
        <v>14.109556556793928</v>
      </c>
      <c r="Q15" s="47">
        <v>1065</v>
      </c>
      <c r="R15" s="48">
        <f aca="true" t="shared" si="0" ref="R15:R23">Q15/$Q$23*100</f>
        <v>14.018691588785046</v>
      </c>
    </row>
    <row r="16" spans="2:18" ht="15">
      <c r="B16" s="214" t="s">
        <v>216</v>
      </c>
      <c r="C16" s="217">
        <v>4063</v>
      </c>
      <c r="D16" s="48">
        <f>C16/$C$23*100</f>
        <v>3.604890513539412</v>
      </c>
      <c r="E16" s="217">
        <v>3027</v>
      </c>
      <c r="F16" s="48">
        <f>E16/$E$23*100</f>
        <v>3.6492302499125966</v>
      </c>
      <c r="G16" s="47">
        <v>758</v>
      </c>
      <c r="H16" s="48">
        <f>G16/$G$23*100</f>
        <v>3.505526522684179</v>
      </c>
      <c r="I16" s="47">
        <v>29</v>
      </c>
      <c r="J16" s="48">
        <f>I16/$I$23*100</f>
        <v>4.084507042253521</v>
      </c>
      <c r="K16" s="47">
        <v>85</v>
      </c>
      <c r="L16" s="68">
        <f>K16/$K$23*100</f>
        <v>2.1160069703759024</v>
      </c>
      <c r="M16" s="70">
        <v>146</v>
      </c>
      <c r="N16" s="48">
        <f>M16/M23*100</f>
        <v>4.917480633209835</v>
      </c>
      <c r="O16" s="166">
        <v>171</v>
      </c>
      <c r="P16" s="48">
        <f>O16/O23*100</f>
        <v>4.05501541380128</v>
      </c>
      <c r="Q16" s="47">
        <v>360</v>
      </c>
      <c r="R16" s="48">
        <f t="shared" si="0"/>
        <v>4.738712649730157</v>
      </c>
    </row>
    <row r="17" spans="2:18" ht="15">
      <c r="B17" s="207" t="s">
        <v>217</v>
      </c>
      <c r="C17" s="217">
        <v>2798</v>
      </c>
      <c r="D17" s="48">
        <f>C17/$C$23*100</f>
        <v>2.482521205238315</v>
      </c>
      <c r="E17" s="217">
        <v>2031</v>
      </c>
      <c r="F17" s="48">
        <f>E17/$E$23*100</f>
        <v>2.448492447166331</v>
      </c>
      <c r="G17" s="47">
        <v>630</v>
      </c>
      <c r="H17" s="48">
        <f>G17/$G$23*100</f>
        <v>2.9135642602784073</v>
      </c>
      <c r="I17" s="47">
        <v>17</v>
      </c>
      <c r="J17" s="48">
        <f>I17/$I$23*100</f>
        <v>2.3943661971830985</v>
      </c>
      <c r="K17" s="47">
        <v>71</v>
      </c>
      <c r="L17" s="68">
        <f>K17/$K$23*100</f>
        <v>1.7674881752551657</v>
      </c>
      <c r="M17" s="70">
        <v>42</v>
      </c>
      <c r="N17" s="48">
        <f>M17/M23*100</f>
        <v>1.4146177164028293</v>
      </c>
      <c r="O17" s="166">
        <v>91</v>
      </c>
      <c r="P17" s="48">
        <f>O17/O23*100</f>
        <v>2.1579321792743658</v>
      </c>
      <c r="Q17" s="47">
        <v>176</v>
      </c>
      <c r="R17" s="48">
        <f t="shared" si="0"/>
        <v>2.316703962090299</v>
      </c>
    </row>
    <row r="18" spans="2:18" ht="15">
      <c r="B18" s="203"/>
      <c r="C18" s="217"/>
      <c r="D18" s="48"/>
      <c r="E18" s="217"/>
      <c r="F18" s="200"/>
      <c r="G18" s="200"/>
      <c r="H18" s="200"/>
      <c r="I18" s="200"/>
      <c r="J18" s="200"/>
      <c r="K18" s="200"/>
      <c r="L18" s="205"/>
      <c r="M18" s="205"/>
      <c r="N18" s="200"/>
      <c r="O18" s="272"/>
      <c r="P18" s="200"/>
      <c r="Q18" s="200"/>
      <c r="R18" s="200">
        <f t="shared" si="0"/>
        <v>0</v>
      </c>
    </row>
    <row r="19" spans="2:18" ht="15">
      <c r="B19" s="215" t="s">
        <v>218</v>
      </c>
      <c r="C19" s="217">
        <v>2415</v>
      </c>
      <c r="D19" s="48">
        <f>C19/$C$23*100</f>
        <v>2.142705043120275</v>
      </c>
      <c r="E19" s="217">
        <v>1834</v>
      </c>
      <c r="F19" s="48">
        <f>E19/$E$23*100</f>
        <v>2.2109971187114974</v>
      </c>
      <c r="G19" s="47">
        <v>407</v>
      </c>
      <c r="H19" s="48">
        <f>G19/$G$23*100</f>
        <v>1.882255006243352</v>
      </c>
      <c r="I19" s="47">
        <v>10</v>
      </c>
      <c r="J19" s="48">
        <f>I19/$I$23*100</f>
        <v>1.4084507042253522</v>
      </c>
      <c r="K19" s="47">
        <v>124</v>
      </c>
      <c r="L19" s="68">
        <f>K19/$K$23*100</f>
        <v>3.0868807567836694</v>
      </c>
      <c r="M19" s="70">
        <v>38</v>
      </c>
      <c r="N19" s="48">
        <f>M19/M23*100</f>
        <v>1.2798922196025597</v>
      </c>
      <c r="O19" s="166">
        <v>131</v>
      </c>
      <c r="P19" s="48">
        <f>O19/O23*100</f>
        <v>3.106473796537823</v>
      </c>
      <c r="Q19" s="47">
        <v>103</v>
      </c>
      <c r="R19" s="48">
        <f t="shared" si="0"/>
        <v>1.3557983414505725</v>
      </c>
    </row>
    <row r="20" spans="2:18" ht="15">
      <c r="B20" s="215" t="s">
        <v>220</v>
      </c>
      <c r="C20" s="217">
        <v>1567</v>
      </c>
      <c r="D20" s="48">
        <f>C20/$C$23*100</f>
        <v>1.3903183447492635</v>
      </c>
      <c r="E20" s="217">
        <v>1214</v>
      </c>
      <c r="F20" s="48">
        <f>E20/$E$23*100</f>
        <v>1.4635498921023762</v>
      </c>
      <c r="G20" s="47">
        <v>207</v>
      </c>
      <c r="H20" s="48">
        <f>G20/$G$23*100</f>
        <v>0.9573139712343338</v>
      </c>
      <c r="I20" s="47">
        <v>14</v>
      </c>
      <c r="J20" s="48">
        <f>I20/$I$23*100</f>
        <v>1.971830985915493</v>
      </c>
      <c r="K20" s="47">
        <v>99</v>
      </c>
      <c r="L20" s="68">
        <f>K20/$K$23*100</f>
        <v>2.4645257654966395</v>
      </c>
      <c r="M20" s="70">
        <v>23</v>
      </c>
      <c r="N20" s="48">
        <f>M20/M23*100</f>
        <v>0.7746716066015493</v>
      </c>
      <c r="O20" s="166">
        <v>64</v>
      </c>
      <c r="P20" s="48">
        <f>O20/O23*100</f>
        <v>1.517666587621532</v>
      </c>
      <c r="Q20" s="47">
        <v>79</v>
      </c>
      <c r="R20" s="48">
        <f t="shared" si="0"/>
        <v>1.0398841648018955</v>
      </c>
    </row>
    <row r="21" spans="2:18" ht="15">
      <c r="B21" s="216" t="s">
        <v>221</v>
      </c>
      <c r="C21" s="166">
        <v>1190</v>
      </c>
      <c r="D21" s="48">
        <f>C21/$C$23*100</f>
        <v>1.055825673421585</v>
      </c>
      <c r="E21" s="166">
        <v>1067</v>
      </c>
      <c r="F21" s="48">
        <f>E21/$E$23*100</f>
        <v>1.2863325657934392</v>
      </c>
      <c r="G21" s="47">
        <v>40</v>
      </c>
      <c r="H21" s="48">
        <f>G21/$G$23*100</f>
        <v>0.18498820700180363</v>
      </c>
      <c r="I21" s="50">
        <v>3</v>
      </c>
      <c r="J21" s="98" t="s">
        <v>55</v>
      </c>
      <c r="K21" s="47">
        <v>66</v>
      </c>
      <c r="L21" s="68">
        <f>K21/$K$23*100</f>
        <v>1.6430171769977595</v>
      </c>
      <c r="M21" s="70">
        <v>10</v>
      </c>
      <c r="N21" s="48">
        <f>M21/M23*100</f>
        <v>0.3368137420006736</v>
      </c>
      <c r="O21" s="166">
        <v>53</v>
      </c>
      <c r="P21" s="48">
        <f>O21/O23*100</f>
        <v>1.2568176428740812</v>
      </c>
      <c r="Q21" s="47">
        <v>34</v>
      </c>
      <c r="R21" s="48">
        <f t="shared" si="0"/>
        <v>0.4475450835856259</v>
      </c>
    </row>
    <row r="22" spans="2:18" ht="24" customHeight="1">
      <c r="B22" s="208" t="s">
        <v>222</v>
      </c>
      <c r="C22" s="167">
        <v>81306</v>
      </c>
      <c r="D22" s="45">
        <f>C22/$C$23*100</f>
        <v>72.138623700181</v>
      </c>
      <c r="E22" s="167">
        <v>59246</v>
      </c>
      <c r="F22" s="45">
        <f>E22/$E$23*100</f>
        <v>71.42461030271613</v>
      </c>
      <c r="G22" s="44">
        <v>16266</v>
      </c>
      <c r="H22" s="45">
        <f>G22/$G$23*100</f>
        <v>75.22545437728346</v>
      </c>
      <c r="I22" s="44">
        <v>496</v>
      </c>
      <c r="J22" s="45">
        <f>I22/$I$23*100</f>
        <v>69.85915492957746</v>
      </c>
      <c r="K22" s="44">
        <v>2779</v>
      </c>
      <c r="L22" s="72">
        <f>K22/$K$23*100</f>
        <v>69.18098083146627</v>
      </c>
      <c r="M22" s="209">
        <v>2211</v>
      </c>
      <c r="N22" s="45">
        <f>M22/M$23*100</f>
        <v>74.46951835634894</v>
      </c>
      <c r="O22" s="167">
        <v>3050</v>
      </c>
      <c r="P22" s="45">
        <f>O22/O23*100</f>
        <v>72.32629831633864</v>
      </c>
      <c r="Q22" s="44">
        <v>5582</v>
      </c>
      <c r="R22" s="45">
        <f t="shared" si="0"/>
        <v>73.47637225220481</v>
      </c>
    </row>
    <row r="23" spans="2:18" ht="24" customHeight="1">
      <c r="B23" s="43" t="s">
        <v>109</v>
      </c>
      <c r="C23" s="167">
        <v>112708</v>
      </c>
      <c r="D23" s="45">
        <f>C23/$C$23*100</f>
        <v>100</v>
      </c>
      <c r="E23" s="167">
        <v>82949</v>
      </c>
      <c r="F23" s="45">
        <f>E23/$E$23*100</f>
        <v>100</v>
      </c>
      <c r="G23" s="44">
        <v>21623</v>
      </c>
      <c r="H23" s="45">
        <f>G23/$G$23*100</f>
        <v>100</v>
      </c>
      <c r="I23" s="44">
        <v>710</v>
      </c>
      <c r="J23" s="45">
        <f>I23/$I$23*100</f>
        <v>100</v>
      </c>
      <c r="K23" s="44">
        <v>4017</v>
      </c>
      <c r="L23" s="72">
        <f>K23/$K$23*100</f>
        <v>100</v>
      </c>
      <c r="M23" s="73">
        <v>2969</v>
      </c>
      <c r="N23" s="45">
        <f>M23/M23*100</f>
        <v>100</v>
      </c>
      <c r="O23" s="167">
        <v>4217</v>
      </c>
      <c r="P23" s="45">
        <v>100</v>
      </c>
      <c r="Q23" s="44">
        <v>7597</v>
      </c>
      <c r="R23" s="45">
        <f t="shared" si="0"/>
        <v>100</v>
      </c>
    </row>
    <row r="24" spans="2:18" ht="24" customHeight="1">
      <c r="B24" s="213" t="s">
        <v>223</v>
      </c>
      <c r="C24" s="103"/>
      <c r="D24" s="211"/>
      <c r="E24" s="103"/>
      <c r="F24" s="211"/>
      <c r="G24" s="103"/>
      <c r="H24" s="211"/>
      <c r="I24" s="103"/>
      <c r="J24" s="211"/>
      <c r="K24" s="103"/>
      <c r="L24" s="211"/>
      <c r="M24" s="212"/>
      <c r="N24" s="211"/>
      <c r="O24" s="211"/>
      <c r="P24" s="211"/>
      <c r="Q24" s="103"/>
      <c r="R24" s="211"/>
    </row>
    <row r="25" spans="2:18" ht="24" customHeight="1">
      <c r="B25" s="213" t="s">
        <v>224</v>
      </c>
      <c r="C25" s="103"/>
      <c r="D25" s="211"/>
      <c r="E25" s="103"/>
      <c r="F25" s="211"/>
      <c r="G25" s="103"/>
      <c r="H25" s="211"/>
      <c r="I25" s="103"/>
      <c r="J25" s="211"/>
      <c r="K25" s="103"/>
      <c r="L25" s="211"/>
      <c r="M25" s="212"/>
      <c r="N25" s="211"/>
      <c r="O25" s="211"/>
      <c r="P25" s="211"/>
      <c r="Q25" s="103"/>
      <c r="R25" s="211"/>
    </row>
    <row r="26" spans="2:18" ht="32.25" customHeight="1">
      <c r="B26" s="362" t="s">
        <v>225</v>
      </c>
      <c r="C26" s="362"/>
      <c r="D26" s="362"/>
      <c r="E26" s="362"/>
      <c r="F26" s="362"/>
      <c r="G26" s="362"/>
      <c r="H26" s="362"/>
      <c r="I26" s="362"/>
      <c r="J26" s="362"/>
      <c r="K26" s="362"/>
      <c r="L26" s="362"/>
      <c r="M26" s="362"/>
      <c r="N26" s="362"/>
      <c r="O26" s="362"/>
      <c r="P26" s="362"/>
      <c r="Q26" s="362"/>
      <c r="R26" s="362"/>
    </row>
    <row r="27" spans="2:18" ht="33" customHeight="1">
      <c r="B27" s="362" t="s">
        <v>156</v>
      </c>
      <c r="C27" s="362"/>
      <c r="D27" s="362"/>
      <c r="E27" s="362"/>
      <c r="F27" s="362"/>
      <c r="G27" s="362"/>
      <c r="H27" s="362"/>
      <c r="I27" s="362"/>
      <c r="J27" s="362"/>
      <c r="K27" s="362"/>
      <c r="L27" s="362"/>
      <c r="M27" s="362"/>
      <c r="N27" s="362"/>
      <c r="O27" s="362"/>
      <c r="P27" s="362"/>
      <c r="Q27" s="362"/>
      <c r="R27" s="362"/>
    </row>
    <row r="28" spans="2:18" ht="15">
      <c r="B28" s="361" t="s">
        <v>277</v>
      </c>
      <c r="C28" s="361"/>
      <c r="D28" s="361"/>
      <c r="E28" s="361"/>
      <c r="F28" s="361"/>
      <c r="G28" s="361"/>
      <c r="H28" s="361"/>
      <c r="I28" s="361"/>
      <c r="J28" s="361"/>
      <c r="K28" s="361"/>
      <c r="L28" s="361"/>
      <c r="M28" s="361"/>
      <c r="N28" s="361"/>
      <c r="O28" s="361"/>
      <c r="P28" s="361"/>
      <c r="Q28" s="361"/>
      <c r="R28" s="361"/>
    </row>
  </sheetData>
  <sheetProtection/>
  <mergeCells count="6">
    <mergeCell ref="B26:R26"/>
    <mergeCell ref="B27:R27"/>
    <mergeCell ref="B28:R28"/>
    <mergeCell ref="B5:B7"/>
    <mergeCell ref="M6:N6"/>
    <mergeCell ref="O5:R5"/>
  </mergeCells>
  <printOptions horizontalCentered="1"/>
  <pageMargins left="0" right="0" top="0.5" bottom="0.5" header="0.25" footer="0.25"/>
  <pageSetup fitToHeight="1" fitToWidth="1" horizontalDpi="600" verticalDpi="600" orientation="landscape" scale="82" r:id="rId1"/>
</worksheet>
</file>

<file path=xl/worksheets/sheet18.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E34" sqref="E34"/>
    </sheetView>
  </sheetViews>
  <sheetFormatPr defaultColWidth="9.33203125" defaultRowHeight="12.75"/>
  <cols>
    <col min="1" max="1" width="4.5" style="37" customWidth="1"/>
    <col min="2" max="2" width="48.5" style="37" customWidth="1"/>
    <col min="3" max="3" width="12" style="37" bestFit="1" customWidth="1"/>
    <col min="4" max="4" width="8.5" style="37" customWidth="1"/>
    <col min="5" max="5" width="11.16015625" style="37" bestFit="1" customWidth="1"/>
    <col min="6" max="6" width="8.16015625" style="37" customWidth="1"/>
    <col min="7" max="7" width="10.66015625" style="37" bestFit="1" customWidth="1"/>
    <col min="8" max="8" width="8.33203125" style="37" customWidth="1"/>
    <col min="9" max="9" width="10.66015625" style="37" bestFit="1" customWidth="1"/>
    <col min="10" max="10" width="8.33203125" style="37" customWidth="1"/>
    <col min="11" max="11" width="10.66015625" style="37" bestFit="1" customWidth="1"/>
    <col min="12" max="12" width="8" style="37" customWidth="1"/>
    <col min="13" max="13" width="10.66015625" style="37" bestFit="1" customWidth="1"/>
    <col min="14" max="14" width="10.33203125" style="37" bestFit="1" customWidth="1"/>
    <col min="15" max="15" width="10.66015625" style="37" bestFit="1" customWidth="1"/>
    <col min="16" max="16" width="7.83203125" style="37" customWidth="1"/>
    <col min="17" max="16384" width="9.33203125" style="37" customWidth="1"/>
  </cols>
  <sheetData>
    <row r="1" ht="15.75">
      <c r="A1" s="36" t="s">
        <v>262</v>
      </c>
    </row>
    <row r="2" spans="2:16" ht="15">
      <c r="B2" s="38" t="s">
        <v>249</v>
      </c>
      <c r="C2" s="39"/>
      <c r="D2" s="39"/>
      <c r="E2" s="39"/>
      <c r="F2" s="39"/>
      <c r="G2" s="39"/>
      <c r="H2" s="39"/>
      <c r="I2" s="39"/>
      <c r="J2" s="39"/>
      <c r="K2" s="39"/>
      <c r="L2" s="39"/>
      <c r="M2" s="39"/>
      <c r="N2" s="39"/>
      <c r="O2" s="39"/>
      <c r="P2" s="39"/>
    </row>
    <row r="3" spans="2:16" ht="15.75">
      <c r="B3" s="40" t="s">
        <v>240</v>
      </c>
      <c r="C3" s="39"/>
      <c r="D3" s="39"/>
      <c r="E3" s="39"/>
      <c r="F3" s="39"/>
      <c r="G3" s="39"/>
      <c r="H3" s="39"/>
      <c r="I3" s="39"/>
      <c r="J3" s="39"/>
      <c r="K3" s="39"/>
      <c r="L3" s="39"/>
      <c r="M3" s="39"/>
      <c r="N3" s="39"/>
      <c r="O3" s="39"/>
      <c r="P3" s="39"/>
    </row>
    <row r="4" spans="2:16" ht="15">
      <c r="B4" s="38" t="s">
        <v>263</v>
      </c>
      <c r="C4" s="39"/>
      <c r="D4" s="39"/>
      <c r="E4" s="39"/>
      <c r="F4" s="39"/>
      <c r="G4" s="39"/>
      <c r="H4" s="39"/>
      <c r="I4" s="39"/>
      <c r="J4" s="39"/>
      <c r="K4" s="39"/>
      <c r="L4" s="39"/>
      <c r="M4" s="39"/>
      <c r="N4" s="39"/>
      <c r="O4" s="39"/>
      <c r="P4" s="39"/>
    </row>
    <row r="5" spans="2:16" ht="15">
      <c r="B5" s="314" t="s">
        <v>209</v>
      </c>
      <c r="C5" s="57" t="s">
        <v>248</v>
      </c>
      <c r="D5" s="58"/>
      <c r="E5" s="58"/>
      <c r="F5" s="58"/>
      <c r="G5" s="58"/>
      <c r="H5" s="58"/>
      <c r="I5" s="58"/>
      <c r="J5" s="58"/>
      <c r="K5" s="58"/>
      <c r="L5" s="59"/>
      <c r="M5" s="58"/>
      <c r="N5" s="64"/>
      <c r="O5" s="57"/>
      <c r="P5" s="62"/>
    </row>
    <row r="6" spans="2:16" ht="15">
      <c r="B6" s="359"/>
      <c r="C6" s="61" t="s">
        <v>241</v>
      </c>
      <c r="D6" s="62"/>
      <c r="E6" s="63" t="s">
        <v>242</v>
      </c>
      <c r="F6" s="62"/>
      <c r="G6" s="229" t="s">
        <v>243</v>
      </c>
      <c r="H6" s="62"/>
      <c r="I6" s="229" t="s">
        <v>244</v>
      </c>
      <c r="J6" s="62"/>
      <c r="K6" s="63" t="s">
        <v>245</v>
      </c>
      <c r="L6" s="62"/>
      <c r="M6" s="64" t="s">
        <v>246</v>
      </c>
      <c r="N6" s="62"/>
      <c r="O6" s="63" t="s">
        <v>247</v>
      </c>
      <c r="P6" s="62"/>
    </row>
    <row r="7" spans="2:16" ht="15">
      <c r="B7" s="360"/>
      <c r="C7" s="66" t="s">
        <v>22</v>
      </c>
      <c r="D7" s="66" t="s">
        <v>36</v>
      </c>
      <c r="E7" s="66" t="s">
        <v>22</v>
      </c>
      <c r="F7" s="66" t="s">
        <v>36</v>
      </c>
      <c r="G7" s="66" t="s">
        <v>22</v>
      </c>
      <c r="H7" s="66" t="s">
        <v>36</v>
      </c>
      <c r="I7" s="66" t="s">
        <v>22</v>
      </c>
      <c r="J7" s="66" t="s">
        <v>36</v>
      </c>
      <c r="K7" s="66" t="s">
        <v>22</v>
      </c>
      <c r="L7" s="41" t="s">
        <v>36</v>
      </c>
      <c r="M7" s="41" t="s">
        <v>22</v>
      </c>
      <c r="N7" s="66" t="s">
        <v>36</v>
      </c>
      <c r="O7" s="66" t="s">
        <v>22</v>
      </c>
      <c r="P7" s="66" t="s">
        <v>36</v>
      </c>
    </row>
    <row r="8" spans="2:16" ht="15">
      <c r="B8" s="206" t="s">
        <v>118</v>
      </c>
      <c r="C8" s="200"/>
      <c r="D8" s="200"/>
      <c r="E8" s="200"/>
      <c r="F8" s="200"/>
      <c r="G8" s="200"/>
      <c r="H8" s="200"/>
      <c r="I8" s="200"/>
      <c r="J8" s="200"/>
      <c r="K8" s="200"/>
      <c r="L8" s="205"/>
      <c r="M8" s="205"/>
      <c r="N8" s="200"/>
      <c r="O8" s="200"/>
      <c r="P8" s="200"/>
    </row>
    <row r="9" spans="2:16" ht="15">
      <c r="B9" s="214" t="s">
        <v>211</v>
      </c>
      <c r="C9" s="217"/>
      <c r="D9" s="48" t="e">
        <f>C9/$C$22*100</f>
        <v>#DIV/0!</v>
      </c>
      <c r="E9" s="217"/>
      <c r="F9" s="48" t="e">
        <f>E9/$E$22*100</f>
        <v>#DIV/0!</v>
      </c>
      <c r="G9" s="47"/>
      <c r="H9" s="48" t="e">
        <f>G9/$G$22*100</f>
        <v>#DIV/0!</v>
      </c>
      <c r="I9" s="47"/>
      <c r="J9" s="48" t="e">
        <f>I9/$I$22*100</f>
        <v>#DIV/0!</v>
      </c>
      <c r="K9" s="47"/>
      <c r="L9" s="68" t="e">
        <f>K9/$K$22*100</f>
        <v>#DIV/0!</v>
      </c>
      <c r="M9" s="70"/>
      <c r="N9" s="48" t="e">
        <f>M9/M22*100</f>
        <v>#DIV/0!</v>
      </c>
      <c r="O9" s="47"/>
      <c r="P9" s="48" t="e">
        <f>O9/$O$22*100</f>
        <v>#DIV/0!</v>
      </c>
    </row>
    <row r="10" spans="2:16" ht="15">
      <c r="B10" s="214" t="s">
        <v>213</v>
      </c>
      <c r="C10" s="217"/>
      <c r="D10" s="48" t="e">
        <f>C10/$C$22*100</f>
        <v>#DIV/0!</v>
      </c>
      <c r="E10" s="217"/>
      <c r="F10" s="48" t="e">
        <f>E10/$E$22*100</f>
        <v>#DIV/0!</v>
      </c>
      <c r="G10" s="47"/>
      <c r="H10" s="48" t="e">
        <f>G10/$G$22*100</f>
        <v>#DIV/0!</v>
      </c>
      <c r="I10" s="47"/>
      <c r="J10" s="48" t="e">
        <f>I10/$I$22*100</f>
        <v>#DIV/0!</v>
      </c>
      <c r="K10" s="47"/>
      <c r="L10" s="68" t="e">
        <f>K10/$K$22*100</f>
        <v>#DIV/0!</v>
      </c>
      <c r="M10" s="70"/>
      <c r="N10" s="48" t="e">
        <f>M10/M22*100</f>
        <v>#DIV/0!</v>
      </c>
      <c r="O10" s="47"/>
      <c r="P10" s="48" t="e">
        <f>O10/$O$22*100</f>
        <v>#DIV/0!</v>
      </c>
    </row>
    <row r="11" spans="2:16" ht="15">
      <c r="B11" s="206" t="s">
        <v>212</v>
      </c>
      <c r="C11" s="217"/>
      <c r="D11" s="48"/>
      <c r="E11" s="217"/>
      <c r="F11" s="200"/>
      <c r="G11" s="200"/>
      <c r="H11" s="200"/>
      <c r="I11" s="200"/>
      <c r="J11" s="200"/>
      <c r="K11" s="200"/>
      <c r="L11" s="205"/>
      <c r="M11" s="205"/>
      <c r="N11" s="200"/>
      <c r="O11" s="200"/>
      <c r="P11" s="200"/>
    </row>
    <row r="12" spans="2:16" ht="15">
      <c r="B12" s="214" t="s">
        <v>211</v>
      </c>
      <c r="C12" s="217"/>
      <c r="D12" s="48" t="e">
        <f>C12/$C$22*100</f>
        <v>#DIV/0!</v>
      </c>
      <c r="E12" s="217"/>
      <c r="F12" s="48" t="e">
        <f>E12/$E$22*100</f>
        <v>#DIV/0!</v>
      </c>
      <c r="G12" s="47"/>
      <c r="H12" s="48" t="e">
        <f>G12/$G$22*100</f>
        <v>#DIV/0!</v>
      </c>
      <c r="I12" s="47"/>
      <c r="J12" s="48" t="e">
        <f>I12/$I$22*100</f>
        <v>#DIV/0!</v>
      </c>
      <c r="K12" s="47"/>
      <c r="L12" s="68" t="e">
        <f>K12/$K$22*100</f>
        <v>#DIV/0!</v>
      </c>
      <c r="M12" s="70"/>
      <c r="N12" s="48" t="e">
        <f>M12/M22*100</f>
        <v>#DIV/0!</v>
      </c>
      <c r="O12" s="47"/>
      <c r="P12" s="48" t="e">
        <f>O12/$O$22*100</f>
        <v>#DIV/0!</v>
      </c>
    </row>
    <row r="13" spans="2:16" ht="15">
      <c r="B13" s="214" t="s">
        <v>219</v>
      </c>
      <c r="C13" s="217"/>
      <c r="D13" s="48" t="e">
        <f>C13/$C$22*100</f>
        <v>#DIV/0!</v>
      </c>
      <c r="E13" s="217"/>
      <c r="F13" s="48" t="e">
        <f>E13/$E$22*100</f>
        <v>#DIV/0!</v>
      </c>
      <c r="G13" s="47"/>
      <c r="H13" s="48" t="e">
        <f>G13/$G$22*100</f>
        <v>#DIV/0!</v>
      </c>
      <c r="I13" s="47"/>
      <c r="J13" s="48" t="e">
        <f>I13/$I$22*100</f>
        <v>#DIV/0!</v>
      </c>
      <c r="K13" s="47"/>
      <c r="L13" s="68" t="e">
        <f>K13/$K$22*100</f>
        <v>#DIV/0!</v>
      </c>
      <c r="M13" s="70"/>
      <c r="N13" s="48" t="e">
        <f>M13/M22*100</f>
        <v>#DIV/0!</v>
      </c>
      <c r="O13" s="47"/>
      <c r="P13" s="48" t="e">
        <f>O13/$O$22*100</f>
        <v>#DIV/0!</v>
      </c>
    </row>
    <row r="14" spans="2:16" ht="15">
      <c r="B14" s="202" t="s">
        <v>214</v>
      </c>
      <c r="C14" s="217"/>
      <c r="D14" s="48"/>
      <c r="E14" s="217"/>
      <c r="F14" s="200"/>
      <c r="G14" s="200"/>
      <c r="H14" s="200"/>
      <c r="I14" s="200"/>
      <c r="J14" s="200"/>
      <c r="K14" s="200"/>
      <c r="L14" s="205"/>
      <c r="M14" s="205"/>
      <c r="N14" s="200"/>
      <c r="O14" s="200"/>
      <c r="P14" s="200"/>
    </row>
    <row r="15" spans="2:16" ht="15">
      <c r="B15" s="214" t="s">
        <v>215</v>
      </c>
      <c r="C15" s="217"/>
      <c r="D15" s="48" t="e">
        <f>C15/$C$22*100</f>
        <v>#DIV/0!</v>
      </c>
      <c r="E15" s="217"/>
      <c r="F15" s="48" t="e">
        <f>E15/$E$22*100</f>
        <v>#DIV/0!</v>
      </c>
      <c r="G15" s="47"/>
      <c r="H15" s="48" t="e">
        <f>G15/$G$22*100</f>
        <v>#DIV/0!</v>
      </c>
      <c r="I15" s="47"/>
      <c r="J15" s="48" t="e">
        <f>I15/$I$22*100</f>
        <v>#DIV/0!</v>
      </c>
      <c r="K15" s="47"/>
      <c r="L15" s="68" t="e">
        <f>K15/$K$22*100</f>
        <v>#DIV/0!</v>
      </c>
      <c r="M15" s="70"/>
      <c r="N15" s="48" t="e">
        <f>M15/M22*100</f>
        <v>#DIV/0!</v>
      </c>
      <c r="O15" s="47"/>
      <c r="P15" s="48" t="e">
        <f>O15/$O$22*100</f>
        <v>#DIV/0!</v>
      </c>
    </row>
    <row r="16" spans="2:16" ht="15">
      <c r="B16" s="214" t="s">
        <v>216</v>
      </c>
      <c r="C16" s="217"/>
      <c r="D16" s="48" t="e">
        <f>C16/$C$22*100</f>
        <v>#DIV/0!</v>
      </c>
      <c r="E16" s="217"/>
      <c r="F16" s="48" t="e">
        <f>E16/$E$22*100</f>
        <v>#DIV/0!</v>
      </c>
      <c r="G16" s="47"/>
      <c r="H16" s="48" t="e">
        <f>G16/$G$22*100</f>
        <v>#DIV/0!</v>
      </c>
      <c r="I16" s="47"/>
      <c r="J16" s="48" t="e">
        <f>I16/$I$22*100</f>
        <v>#DIV/0!</v>
      </c>
      <c r="K16" s="47"/>
      <c r="L16" s="68" t="e">
        <f>K16/$K$22*100</f>
        <v>#DIV/0!</v>
      </c>
      <c r="M16" s="70"/>
      <c r="N16" s="48" t="e">
        <f>M16/M22*100</f>
        <v>#DIV/0!</v>
      </c>
      <c r="O16" s="47"/>
      <c r="P16" s="48" t="e">
        <f>O16/$O$22*100</f>
        <v>#DIV/0!</v>
      </c>
    </row>
    <row r="17" spans="2:16" ht="15">
      <c r="B17" s="214"/>
      <c r="C17" s="217"/>
      <c r="D17" s="48"/>
      <c r="E17" s="217"/>
      <c r="F17" s="48"/>
      <c r="G17" s="47"/>
      <c r="H17" s="48"/>
      <c r="I17" s="47"/>
      <c r="J17" s="48"/>
      <c r="K17" s="47"/>
      <c r="L17" s="68"/>
      <c r="M17" s="70"/>
      <c r="N17" s="48"/>
      <c r="O17" s="47"/>
      <c r="P17" s="48"/>
    </row>
    <row r="18" spans="2:16" ht="15">
      <c r="B18" s="207" t="s">
        <v>217</v>
      </c>
      <c r="C18" s="217"/>
      <c r="D18" s="48" t="e">
        <f>C18/$C$22*100</f>
        <v>#DIV/0!</v>
      </c>
      <c r="E18" s="217"/>
      <c r="F18" s="48" t="e">
        <f>E18/$E$22*100</f>
        <v>#DIV/0!</v>
      </c>
      <c r="G18" s="47"/>
      <c r="H18" s="48" t="e">
        <f>G18/$G$22*100</f>
        <v>#DIV/0!</v>
      </c>
      <c r="I18" s="47"/>
      <c r="J18" s="48" t="e">
        <f>I18/$I$22*100</f>
        <v>#DIV/0!</v>
      </c>
      <c r="K18" s="47"/>
      <c r="L18" s="68" t="e">
        <f>K18/$K$22*100</f>
        <v>#DIV/0!</v>
      </c>
      <c r="M18" s="70"/>
      <c r="N18" s="48" t="e">
        <f>M18/M22*100</f>
        <v>#DIV/0!</v>
      </c>
      <c r="O18" s="47"/>
      <c r="P18" s="48" t="e">
        <f>O18/$O$22*100</f>
        <v>#DIV/0!</v>
      </c>
    </row>
    <row r="19" spans="2:16" ht="15">
      <c r="B19" s="203"/>
      <c r="C19" s="217"/>
      <c r="D19" s="48"/>
      <c r="E19" s="217"/>
      <c r="F19" s="200"/>
      <c r="G19" s="200"/>
      <c r="H19" s="200"/>
      <c r="I19" s="200"/>
      <c r="J19" s="200"/>
      <c r="K19" s="200"/>
      <c r="L19" s="205"/>
      <c r="M19" s="205"/>
      <c r="N19" s="200"/>
      <c r="O19" s="200"/>
      <c r="P19" s="200"/>
    </row>
    <row r="20" spans="2:16" ht="15">
      <c r="B20" s="215" t="s">
        <v>218</v>
      </c>
      <c r="C20" s="217"/>
      <c r="D20" s="48" t="e">
        <f>C20/$C$22*100</f>
        <v>#DIV/0!</v>
      </c>
      <c r="E20" s="217"/>
      <c r="F20" s="48" t="e">
        <f>E20/$E$22*100</f>
        <v>#DIV/0!</v>
      </c>
      <c r="G20" s="47"/>
      <c r="H20" s="48" t="e">
        <f>G20/$G$22*100</f>
        <v>#DIV/0!</v>
      </c>
      <c r="I20" s="47"/>
      <c r="J20" s="48" t="e">
        <f>I20/$I$22*100</f>
        <v>#DIV/0!</v>
      </c>
      <c r="K20" s="47"/>
      <c r="L20" s="68" t="e">
        <f>K20/$K$22*100</f>
        <v>#DIV/0!</v>
      </c>
      <c r="M20" s="70"/>
      <c r="N20" s="48" t="e">
        <f>M20/M22*100</f>
        <v>#DIV/0!</v>
      </c>
      <c r="O20" s="47"/>
      <c r="P20" s="48" t="e">
        <f>O20/$O$22*100</f>
        <v>#DIV/0!</v>
      </c>
    </row>
    <row r="21" spans="2:16" ht="24" customHeight="1">
      <c r="B21" s="208" t="s">
        <v>214</v>
      </c>
      <c r="C21" s="167"/>
      <c r="D21" s="45" t="e">
        <f>C21/$C$22*100</f>
        <v>#DIV/0!</v>
      </c>
      <c r="E21" s="167"/>
      <c r="F21" s="45" t="e">
        <f>E21/$E$22*100</f>
        <v>#DIV/0!</v>
      </c>
      <c r="G21" s="44"/>
      <c r="H21" s="45" t="e">
        <f>G21/$G$22*100</f>
        <v>#DIV/0!</v>
      </c>
      <c r="I21" s="44"/>
      <c r="J21" s="45" t="e">
        <f>I21/$I$22*100</f>
        <v>#DIV/0!</v>
      </c>
      <c r="K21" s="44"/>
      <c r="L21" s="72" t="e">
        <f>K21/$K$22*100</f>
        <v>#DIV/0!</v>
      </c>
      <c r="M21" s="209"/>
      <c r="N21" s="45" t="e">
        <f>M21/M$22*100</f>
        <v>#DIV/0!</v>
      </c>
      <c r="O21" s="44"/>
      <c r="P21" s="45" t="e">
        <f>O21/$O$22*100</f>
        <v>#DIV/0!</v>
      </c>
    </row>
    <row r="22" spans="2:16" ht="24" customHeight="1">
      <c r="B22" s="43" t="s">
        <v>109</v>
      </c>
      <c r="C22" s="167"/>
      <c r="D22" s="45" t="e">
        <f>C22/$C$22*100</f>
        <v>#DIV/0!</v>
      </c>
      <c r="E22" s="167"/>
      <c r="F22" s="45" t="e">
        <f>E22/$E$22*100</f>
        <v>#DIV/0!</v>
      </c>
      <c r="G22" s="44"/>
      <c r="H22" s="45" t="e">
        <f>G22/$G$22*100</f>
        <v>#DIV/0!</v>
      </c>
      <c r="I22" s="44"/>
      <c r="J22" s="45" t="e">
        <f>I22/$I$22*100</f>
        <v>#DIV/0!</v>
      </c>
      <c r="K22" s="44"/>
      <c r="L22" s="72" t="e">
        <f>K22/$K$22*100</f>
        <v>#DIV/0!</v>
      </c>
      <c r="M22" s="73"/>
      <c r="N22" s="45" t="e">
        <f>M22/M22*100</f>
        <v>#DIV/0!</v>
      </c>
      <c r="O22" s="44"/>
      <c r="P22" s="45" t="e">
        <f>O22/$O$22*100</f>
        <v>#DIV/0!</v>
      </c>
    </row>
    <row r="23" spans="2:16" ht="24" customHeight="1">
      <c r="B23" s="210"/>
      <c r="C23" s="212"/>
      <c r="D23" s="211"/>
      <c r="E23" s="212"/>
      <c r="F23" s="211"/>
      <c r="G23" s="103"/>
      <c r="H23" s="211"/>
      <c r="I23" s="103"/>
      <c r="J23" s="211"/>
      <c r="K23" s="103"/>
      <c r="L23" s="211"/>
      <c r="M23" s="212"/>
      <c r="N23" s="211"/>
      <c r="O23" s="103"/>
      <c r="P23" s="211"/>
    </row>
    <row r="24" spans="2:16" ht="15">
      <c r="B24" s="361" t="s">
        <v>261</v>
      </c>
      <c r="C24" s="361"/>
      <c r="D24" s="361"/>
      <c r="E24" s="361"/>
      <c r="F24" s="361"/>
      <c r="G24" s="361"/>
      <c r="H24" s="361"/>
      <c r="I24" s="361"/>
      <c r="J24" s="361"/>
      <c r="K24" s="361"/>
      <c r="L24" s="361"/>
      <c r="M24" s="361"/>
      <c r="N24" s="361"/>
      <c r="O24" s="361"/>
      <c r="P24" s="361"/>
    </row>
  </sheetData>
  <sheetProtection/>
  <mergeCells count="2">
    <mergeCell ref="B24:P24"/>
    <mergeCell ref="B5:B7"/>
  </mergeCells>
  <printOptions horizontalCentered="1"/>
  <pageMargins left="0" right="0" top="0.5" bottom="0.5" header="0.25" footer="0.25"/>
  <pageSetup fitToHeight="1" fitToWidth="1" horizontalDpi="600" verticalDpi="600" orientation="landscape" scale="82" r:id="rId1"/>
</worksheet>
</file>

<file path=xl/worksheets/sheet19.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1" sqref="A1"/>
    </sheetView>
  </sheetViews>
  <sheetFormatPr defaultColWidth="9.33203125" defaultRowHeight="12.75"/>
  <cols>
    <col min="1" max="1" width="3" style="1" customWidth="1"/>
    <col min="2" max="2" width="30.5" style="1" customWidth="1"/>
    <col min="3" max="3" width="11.16015625" style="1" bestFit="1" customWidth="1"/>
    <col min="4" max="4" width="8.16015625" style="1" bestFit="1" customWidth="1"/>
    <col min="5" max="5" width="11.16015625" style="1" bestFit="1" customWidth="1"/>
    <col min="6" max="6" width="9" style="1" customWidth="1"/>
    <col min="7" max="7" width="10.66015625" style="1" bestFit="1" customWidth="1"/>
    <col min="8" max="8" width="8.66015625" style="1" customWidth="1"/>
    <col min="9" max="9" width="10.66015625" style="1" bestFit="1" customWidth="1"/>
    <col min="10" max="10" width="7.83203125" style="1" customWidth="1"/>
    <col min="11" max="11" width="10.66015625" style="1" bestFit="1" customWidth="1"/>
    <col min="12" max="12" width="8.5" style="1" customWidth="1"/>
    <col min="13" max="13" width="10.66015625" style="1" bestFit="1" customWidth="1"/>
    <col min="14" max="14" width="8" style="1" customWidth="1"/>
    <col min="15" max="15" width="10.66015625" style="1" bestFit="1" customWidth="1"/>
    <col min="16" max="16" width="8.33203125" style="1" customWidth="1"/>
    <col min="17" max="16384" width="9.33203125" style="1" customWidth="1"/>
  </cols>
  <sheetData>
    <row r="1" spans="1:4" ht="15.75">
      <c r="A1" s="36" t="s">
        <v>175</v>
      </c>
      <c r="D1" s="21" t="s">
        <v>106</v>
      </c>
    </row>
    <row r="2" spans="2:16" ht="15">
      <c r="B2" s="38" t="s">
        <v>112</v>
      </c>
      <c r="C2" s="39"/>
      <c r="D2" s="39"/>
      <c r="E2" s="39"/>
      <c r="F2" s="39"/>
      <c r="G2" s="39"/>
      <c r="H2" s="39"/>
      <c r="I2" s="39"/>
      <c r="J2" s="39"/>
      <c r="K2" s="39"/>
      <c r="L2" s="39"/>
      <c r="M2" s="39"/>
      <c r="N2" s="39"/>
      <c r="O2" s="39"/>
      <c r="P2" s="39"/>
    </row>
    <row r="3" spans="2:16" ht="15.75">
      <c r="B3" s="40" t="s">
        <v>113</v>
      </c>
      <c r="C3" s="39"/>
      <c r="D3" s="39"/>
      <c r="E3" s="39"/>
      <c r="F3" s="39"/>
      <c r="G3" s="39"/>
      <c r="H3" s="39"/>
      <c r="I3" s="39"/>
      <c r="J3" s="39"/>
      <c r="K3" s="39"/>
      <c r="L3" s="39"/>
      <c r="M3" s="39"/>
      <c r="N3" s="39"/>
      <c r="O3" s="39"/>
      <c r="P3" s="39"/>
    </row>
    <row r="4" spans="2:16" ht="15">
      <c r="B4" s="38" t="s">
        <v>263</v>
      </c>
      <c r="C4" s="39"/>
      <c r="D4" s="39"/>
      <c r="E4" s="39"/>
      <c r="F4" s="39"/>
      <c r="G4" s="39"/>
      <c r="H4" s="39"/>
      <c r="I4" s="39"/>
      <c r="J4" s="39"/>
      <c r="K4" s="39"/>
      <c r="L4" s="39"/>
      <c r="M4" s="39"/>
      <c r="N4" s="39"/>
      <c r="O4" s="39"/>
      <c r="P4" s="39"/>
    </row>
    <row r="5" spans="2:16" ht="15">
      <c r="B5" s="298" t="s">
        <v>115</v>
      </c>
      <c r="C5" s="57" t="s">
        <v>114</v>
      </c>
      <c r="D5" s="58"/>
      <c r="E5" s="58"/>
      <c r="F5" s="58"/>
      <c r="G5" s="58"/>
      <c r="H5" s="58"/>
      <c r="I5" s="58"/>
      <c r="J5" s="58"/>
      <c r="K5" s="58"/>
      <c r="L5" s="59"/>
      <c r="M5" s="58"/>
      <c r="N5" s="60"/>
      <c r="O5" s="57" t="s">
        <v>28</v>
      </c>
      <c r="P5" s="60"/>
    </row>
    <row r="6" spans="2:16" ht="15.75">
      <c r="B6" s="363"/>
      <c r="C6" s="63" t="s">
        <v>29</v>
      </c>
      <c r="D6" s="62"/>
      <c r="E6" s="63" t="s">
        <v>30</v>
      </c>
      <c r="F6" s="62"/>
      <c r="G6" s="63" t="s">
        <v>31</v>
      </c>
      <c r="H6" s="62"/>
      <c r="I6" s="367" t="s">
        <v>116</v>
      </c>
      <c r="J6" s="368"/>
      <c r="K6" s="63" t="s">
        <v>33</v>
      </c>
      <c r="L6" s="62"/>
      <c r="M6" s="64" t="s">
        <v>37</v>
      </c>
      <c r="N6" s="62"/>
      <c r="O6" s="63" t="s">
        <v>35</v>
      </c>
      <c r="P6" s="62"/>
    </row>
    <row r="7" spans="2:16" ht="15">
      <c r="B7" s="364"/>
      <c r="C7" s="102" t="s">
        <v>22</v>
      </c>
      <c r="D7" s="66" t="s">
        <v>36</v>
      </c>
      <c r="E7" s="102" t="s">
        <v>22</v>
      </c>
      <c r="F7" s="66" t="s">
        <v>36</v>
      </c>
      <c r="G7" s="102" t="s">
        <v>22</v>
      </c>
      <c r="H7" s="66" t="s">
        <v>36</v>
      </c>
      <c r="I7" s="102" t="s">
        <v>22</v>
      </c>
      <c r="J7" s="66" t="s">
        <v>36</v>
      </c>
      <c r="K7" s="102" t="s">
        <v>22</v>
      </c>
      <c r="L7" s="66" t="s">
        <v>36</v>
      </c>
      <c r="M7" s="102" t="s">
        <v>22</v>
      </c>
      <c r="N7" s="66" t="s">
        <v>36</v>
      </c>
      <c r="O7" s="102" t="s">
        <v>22</v>
      </c>
      <c r="P7" s="66" t="s">
        <v>36</v>
      </c>
    </row>
    <row r="8" spans="2:16" ht="33" customHeight="1">
      <c r="B8" s="85" t="s">
        <v>117</v>
      </c>
      <c r="C8" s="103"/>
      <c r="D8" s="48" t="e">
        <f aca="true" t="shared" si="0" ref="D8:D20">C8/$C$20*100</f>
        <v>#DIV/0!</v>
      </c>
      <c r="E8" s="103"/>
      <c r="F8" s="48" t="e">
        <f aca="true" t="shared" si="1" ref="F8:F20">E8/$E$20*100</f>
        <v>#DIV/0!</v>
      </c>
      <c r="G8" s="103"/>
      <c r="H8" s="48" t="e">
        <f aca="true" t="shared" si="2" ref="H8:H20">G8/$G$20*100</f>
        <v>#DIV/0!</v>
      </c>
      <c r="I8" s="103"/>
      <c r="J8" s="48" t="e">
        <f aca="true" t="shared" si="3" ref="J8:J14">I8/$I$20*100</f>
        <v>#DIV/0!</v>
      </c>
      <c r="K8" s="103"/>
      <c r="L8" s="48" t="e">
        <f aca="true" t="shared" si="4" ref="L8:L20">K8/$K$20*100</f>
        <v>#DIV/0!</v>
      </c>
      <c r="M8" s="103"/>
      <c r="N8" s="98" t="e">
        <f>M8/M$20*100</f>
        <v>#DIV/0!</v>
      </c>
      <c r="O8" s="103"/>
      <c r="P8" s="48" t="e">
        <f aca="true" t="shared" si="5" ref="P8:P20">O8/$O$20*100</f>
        <v>#DIV/0!</v>
      </c>
    </row>
    <row r="9" spans="2:16" ht="19.5" customHeight="1">
      <c r="B9" s="46" t="s">
        <v>118</v>
      </c>
      <c r="C9" s="103"/>
      <c r="D9" s="48" t="e">
        <f t="shared" si="0"/>
        <v>#DIV/0!</v>
      </c>
      <c r="E9" s="103"/>
      <c r="F9" s="48" t="e">
        <f t="shared" si="1"/>
        <v>#DIV/0!</v>
      </c>
      <c r="G9" s="103"/>
      <c r="H9" s="48" t="e">
        <f t="shared" si="2"/>
        <v>#DIV/0!</v>
      </c>
      <c r="I9" s="103"/>
      <c r="J9" s="48" t="e">
        <f t="shared" si="3"/>
        <v>#DIV/0!</v>
      </c>
      <c r="K9" s="103"/>
      <c r="L9" s="48" t="e">
        <f t="shared" si="4"/>
        <v>#DIV/0!</v>
      </c>
      <c r="M9" s="103"/>
      <c r="N9" s="98" t="e">
        <f>M9/M$20*100</f>
        <v>#DIV/0!</v>
      </c>
      <c r="O9" s="103"/>
      <c r="P9" s="48" t="e">
        <f t="shared" si="5"/>
        <v>#DIV/0!</v>
      </c>
    </row>
    <row r="10" spans="2:16" ht="19.5" customHeight="1">
      <c r="B10" s="46" t="s">
        <v>159</v>
      </c>
      <c r="C10" s="103"/>
      <c r="D10" s="48" t="e">
        <f t="shared" si="0"/>
        <v>#DIV/0!</v>
      </c>
      <c r="E10" s="103"/>
      <c r="F10" s="48" t="e">
        <f t="shared" si="1"/>
        <v>#DIV/0!</v>
      </c>
      <c r="G10" s="103"/>
      <c r="H10" s="48" t="e">
        <f t="shared" si="2"/>
        <v>#DIV/0!</v>
      </c>
      <c r="I10" s="103"/>
      <c r="J10" s="48" t="e">
        <f t="shared" si="3"/>
        <v>#DIV/0!</v>
      </c>
      <c r="K10" s="103"/>
      <c r="L10" s="48" t="e">
        <f t="shared" si="4"/>
        <v>#DIV/0!</v>
      </c>
      <c r="M10" s="191"/>
      <c r="N10" s="98" t="e">
        <f aca="true" t="shared" si="6" ref="N10:N18">M10/M$20*100</f>
        <v>#DIV/0!</v>
      </c>
      <c r="O10" s="103"/>
      <c r="P10" s="48" t="e">
        <f t="shared" si="5"/>
        <v>#DIV/0!</v>
      </c>
    </row>
    <row r="11" spans="2:16" ht="21" customHeight="1">
      <c r="B11" s="85" t="s">
        <v>161</v>
      </c>
      <c r="C11" s="103"/>
      <c r="D11" s="48" t="e">
        <f t="shared" si="0"/>
        <v>#DIV/0!</v>
      </c>
      <c r="E11" s="103"/>
      <c r="F11" s="48" t="e">
        <f t="shared" si="1"/>
        <v>#DIV/0!</v>
      </c>
      <c r="G11" s="103"/>
      <c r="H11" s="48" t="e">
        <f t="shared" si="2"/>
        <v>#DIV/0!</v>
      </c>
      <c r="I11" s="103"/>
      <c r="J11" s="48" t="e">
        <f t="shared" si="3"/>
        <v>#DIV/0!</v>
      </c>
      <c r="K11" s="103"/>
      <c r="L11" s="48" t="e">
        <f t="shared" si="4"/>
        <v>#DIV/0!</v>
      </c>
      <c r="M11" s="103"/>
      <c r="N11" s="98" t="e">
        <f t="shared" si="6"/>
        <v>#DIV/0!</v>
      </c>
      <c r="O11" s="103"/>
      <c r="P11" s="48" t="e">
        <f t="shared" si="5"/>
        <v>#DIV/0!</v>
      </c>
    </row>
    <row r="12" spans="2:16" ht="29.25" customHeight="1">
      <c r="B12" s="85" t="s">
        <v>147</v>
      </c>
      <c r="C12" s="103"/>
      <c r="D12" s="48" t="e">
        <f t="shared" si="0"/>
        <v>#DIV/0!</v>
      </c>
      <c r="E12" s="103"/>
      <c r="F12" s="48" t="e">
        <f t="shared" si="1"/>
        <v>#DIV/0!</v>
      </c>
      <c r="G12" s="103"/>
      <c r="H12" s="48" t="e">
        <f t="shared" si="2"/>
        <v>#DIV/0!</v>
      </c>
      <c r="I12" s="103"/>
      <c r="J12" s="48" t="e">
        <f t="shared" si="3"/>
        <v>#DIV/0!</v>
      </c>
      <c r="K12" s="103"/>
      <c r="L12" s="48" t="e">
        <f t="shared" si="4"/>
        <v>#DIV/0!</v>
      </c>
      <c r="M12" s="189"/>
      <c r="N12" s="98" t="e">
        <f t="shared" si="6"/>
        <v>#DIV/0!</v>
      </c>
      <c r="O12" s="103"/>
      <c r="P12" s="48" t="e">
        <f t="shared" si="5"/>
        <v>#DIV/0!</v>
      </c>
    </row>
    <row r="13" spans="2:16" ht="19.5" customHeight="1">
      <c r="B13" s="46" t="s">
        <v>120</v>
      </c>
      <c r="C13" s="103"/>
      <c r="D13" s="48" t="e">
        <f t="shared" si="0"/>
        <v>#DIV/0!</v>
      </c>
      <c r="E13" s="103"/>
      <c r="F13" s="48" t="e">
        <f t="shared" si="1"/>
        <v>#DIV/0!</v>
      </c>
      <c r="G13" s="103"/>
      <c r="H13" s="48" t="e">
        <f t="shared" si="2"/>
        <v>#DIV/0!</v>
      </c>
      <c r="I13" s="103"/>
      <c r="J13" s="48" t="e">
        <f t="shared" si="3"/>
        <v>#DIV/0!</v>
      </c>
      <c r="K13" s="103"/>
      <c r="L13" s="48" t="e">
        <f t="shared" si="4"/>
        <v>#DIV/0!</v>
      </c>
      <c r="M13" s="190"/>
      <c r="N13" s="98" t="e">
        <f t="shared" si="6"/>
        <v>#DIV/0!</v>
      </c>
      <c r="O13" s="103"/>
      <c r="P13" s="48" t="e">
        <f t="shared" si="5"/>
        <v>#DIV/0!</v>
      </c>
    </row>
    <row r="14" spans="2:16" ht="19.5" customHeight="1">
      <c r="B14" s="46" t="s">
        <v>121</v>
      </c>
      <c r="C14" s="103"/>
      <c r="D14" s="48" t="e">
        <f t="shared" si="0"/>
        <v>#DIV/0!</v>
      </c>
      <c r="E14" s="103"/>
      <c r="F14" s="48" t="e">
        <f t="shared" si="1"/>
        <v>#DIV/0!</v>
      </c>
      <c r="G14" s="103"/>
      <c r="H14" s="48" t="e">
        <f t="shared" si="2"/>
        <v>#DIV/0!</v>
      </c>
      <c r="I14" s="103"/>
      <c r="J14" s="48" t="e">
        <f t="shared" si="3"/>
        <v>#DIV/0!</v>
      </c>
      <c r="K14" s="103"/>
      <c r="L14" s="48" t="e">
        <f t="shared" si="4"/>
        <v>#DIV/0!</v>
      </c>
      <c r="M14" s="189"/>
      <c r="N14" s="98" t="e">
        <f t="shared" si="6"/>
        <v>#DIV/0!</v>
      </c>
      <c r="O14" s="103"/>
      <c r="P14" s="48" t="e">
        <f t="shared" si="5"/>
        <v>#DIV/0!</v>
      </c>
    </row>
    <row r="15" spans="2:16" ht="19.5" customHeight="1">
      <c r="B15" s="46" t="s">
        <v>122</v>
      </c>
      <c r="C15" s="103"/>
      <c r="D15" s="48" t="e">
        <f t="shared" si="0"/>
        <v>#DIV/0!</v>
      </c>
      <c r="E15" s="103"/>
      <c r="F15" s="48" t="e">
        <f t="shared" si="1"/>
        <v>#DIV/0!</v>
      </c>
      <c r="G15" s="103"/>
      <c r="H15" s="48" t="e">
        <f t="shared" si="2"/>
        <v>#DIV/0!</v>
      </c>
      <c r="I15" s="103"/>
      <c r="J15" s="48" t="e">
        <f aca="true" t="shared" si="7" ref="J15:J20">I15/$I$20*100</f>
        <v>#DIV/0!</v>
      </c>
      <c r="K15" s="103"/>
      <c r="L15" s="48" t="e">
        <f t="shared" si="4"/>
        <v>#DIV/0!</v>
      </c>
      <c r="M15" s="103"/>
      <c r="N15" s="98" t="e">
        <f t="shared" si="6"/>
        <v>#DIV/0!</v>
      </c>
      <c r="O15" s="103"/>
      <c r="P15" s="48" t="e">
        <f t="shared" si="5"/>
        <v>#DIV/0!</v>
      </c>
    </row>
    <row r="16" spans="2:16" ht="31.5" customHeight="1">
      <c r="B16" s="85" t="s">
        <v>119</v>
      </c>
      <c r="C16" s="103"/>
      <c r="D16" s="48" t="e">
        <f t="shared" si="0"/>
        <v>#DIV/0!</v>
      </c>
      <c r="E16" s="103"/>
      <c r="F16" s="48" t="e">
        <f t="shared" si="1"/>
        <v>#DIV/0!</v>
      </c>
      <c r="G16" s="103"/>
      <c r="H16" s="48" t="e">
        <f t="shared" si="2"/>
        <v>#DIV/0!</v>
      </c>
      <c r="I16" s="103"/>
      <c r="J16" s="48" t="e">
        <f t="shared" si="7"/>
        <v>#DIV/0!</v>
      </c>
      <c r="K16" s="103"/>
      <c r="L16" s="48" t="e">
        <f t="shared" si="4"/>
        <v>#DIV/0!</v>
      </c>
      <c r="M16" s="191"/>
      <c r="N16" s="98" t="e">
        <f t="shared" si="6"/>
        <v>#DIV/0!</v>
      </c>
      <c r="O16" s="103"/>
      <c r="P16" s="48" t="e">
        <f t="shared" si="5"/>
        <v>#DIV/0!</v>
      </c>
    </row>
    <row r="17" spans="2:16" ht="19.5" customHeight="1">
      <c r="B17" s="85" t="s">
        <v>174</v>
      </c>
      <c r="C17" s="103"/>
      <c r="D17" s="48" t="e">
        <f t="shared" si="0"/>
        <v>#DIV/0!</v>
      </c>
      <c r="E17" s="103"/>
      <c r="F17" s="48" t="e">
        <f t="shared" si="1"/>
        <v>#DIV/0!</v>
      </c>
      <c r="G17" s="103"/>
      <c r="H17" s="48" t="e">
        <f t="shared" si="2"/>
        <v>#DIV/0!</v>
      </c>
      <c r="I17" s="103"/>
      <c r="J17" s="48" t="e">
        <f t="shared" si="7"/>
        <v>#DIV/0!</v>
      </c>
      <c r="K17" s="103"/>
      <c r="L17" s="48" t="e">
        <f t="shared" si="4"/>
        <v>#DIV/0!</v>
      </c>
      <c r="M17" s="191"/>
      <c r="N17" s="98" t="e">
        <f t="shared" si="6"/>
        <v>#DIV/0!</v>
      </c>
      <c r="O17" s="103"/>
      <c r="P17" s="48" t="e">
        <f t="shared" si="5"/>
        <v>#DIV/0!</v>
      </c>
    </row>
    <row r="18" spans="2:16" ht="47.25" customHeight="1">
      <c r="B18" s="104" t="s">
        <v>132</v>
      </c>
      <c r="C18" s="103"/>
      <c r="D18" s="48" t="e">
        <f t="shared" si="0"/>
        <v>#DIV/0!</v>
      </c>
      <c r="E18" s="103"/>
      <c r="F18" s="48" t="e">
        <f t="shared" si="1"/>
        <v>#DIV/0!</v>
      </c>
      <c r="G18" s="103"/>
      <c r="H18" s="48" t="e">
        <f t="shared" si="2"/>
        <v>#DIV/0!</v>
      </c>
      <c r="I18" s="103"/>
      <c r="J18" s="48" t="e">
        <f t="shared" si="7"/>
        <v>#DIV/0!</v>
      </c>
      <c r="K18" s="103"/>
      <c r="L18" s="48" t="e">
        <f t="shared" si="4"/>
        <v>#DIV/0!</v>
      </c>
      <c r="M18" s="191"/>
      <c r="N18" s="98" t="e">
        <f t="shared" si="6"/>
        <v>#DIV/0!</v>
      </c>
      <c r="O18" s="103"/>
      <c r="P18" s="48" t="e">
        <f t="shared" si="5"/>
        <v>#DIV/0!</v>
      </c>
    </row>
    <row r="19" spans="2:16" ht="19.5" customHeight="1">
      <c r="B19" s="105" t="s">
        <v>146</v>
      </c>
      <c r="C19" s="103"/>
      <c r="D19" s="48" t="e">
        <f t="shared" si="0"/>
        <v>#DIV/0!</v>
      </c>
      <c r="E19" s="103"/>
      <c r="F19" s="48" t="e">
        <f t="shared" si="1"/>
        <v>#DIV/0!</v>
      </c>
      <c r="G19" s="103"/>
      <c r="H19" s="48" t="e">
        <f t="shared" si="2"/>
        <v>#DIV/0!</v>
      </c>
      <c r="I19" s="103"/>
      <c r="J19" s="48" t="e">
        <f t="shared" si="7"/>
        <v>#DIV/0!</v>
      </c>
      <c r="K19" s="103"/>
      <c r="L19" s="48" t="e">
        <f t="shared" si="4"/>
        <v>#DIV/0!</v>
      </c>
      <c r="M19" s="103"/>
      <c r="N19" s="48" t="e">
        <f>M19/M20*100</f>
        <v>#DIV/0!</v>
      </c>
      <c r="O19" s="103"/>
      <c r="P19" s="48" t="e">
        <f t="shared" si="5"/>
        <v>#DIV/0!</v>
      </c>
    </row>
    <row r="20" spans="2:16" ht="19.5" customHeight="1">
      <c r="B20" s="43" t="s">
        <v>109</v>
      </c>
      <c r="C20" s="106"/>
      <c r="D20" s="45" t="e">
        <f t="shared" si="0"/>
        <v>#DIV/0!</v>
      </c>
      <c r="E20" s="106"/>
      <c r="F20" s="45" t="e">
        <f t="shared" si="1"/>
        <v>#DIV/0!</v>
      </c>
      <c r="G20" s="106"/>
      <c r="H20" s="45" t="e">
        <f t="shared" si="2"/>
        <v>#DIV/0!</v>
      </c>
      <c r="I20" s="106"/>
      <c r="J20" s="45" t="e">
        <f t="shared" si="7"/>
        <v>#DIV/0!</v>
      </c>
      <c r="K20" s="106"/>
      <c r="L20" s="45" t="e">
        <f t="shared" si="4"/>
        <v>#DIV/0!</v>
      </c>
      <c r="M20" s="106"/>
      <c r="N20" s="45" t="e">
        <f>M20/M20*100</f>
        <v>#DIV/0!</v>
      </c>
      <c r="O20" s="106"/>
      <c r="P20" s="45" t="e">
        <f t="shared" si="5"/>
        <v>#DIV/0!</v>
      </c>
    </row>
    <row r="21" spans="2:16" ht="36" customHeight="1">
      <c r="B21" s="294" t="s">
        <v>148</v>
      </c>
      <c r="C21" s="294"/>
      <c r="D21" s="294"/>
      <c r="E21" s="294"/>
      <c r="F21" s="294"/>
      <c r="G21" s="294"/>
      <c r="H21" s="294"/>
      <c r="I21" s="294"/>
      <c r="J21" s="294"/>
      <c r="K21" s="294"/>
      <c r="L21" s="294"/>
      <c r="M21" s="294"/>
      <c r="N21" s="294"/>
      <c r="O21" s="294"/>
      <c r="P21" s="294"/>
    </row>
    <row r="22" spans="2:16" ht="21" customHeight="1">
      <c r="B22" s="296" t="s">
        <v>139</v>
      </c>
      <c r="C22" s="297"/>
      <c r="D22" s="297"/>
      <c r="E22" s="297"/>
      <c r="F22" s="297"/>
      <c r="G22" s="297"/>
      <c r="H22" s="297"/>
      <c r="I22" s="297"/>
      <c r="J22" s="297"/>
      <c r="K22" s="297"/>
      <c r="L22" s="297"/>
      <c r="M22" s="297"/>
      <c r="N22" s="297"/>
      <c r="O22" s="297"/>
      <c r="P22" s="297"/>
    </row>
    <row r="23" spans="2:16" s="33" customFormat="1" ht="19.5" customHeight="1">
      <c r="B23" s="365" t="s">
        <v>261</v>
      </c>
      <c r="C23" s="366"/>
      <c r="D23" s="366"/>
      <c r="E23" s="366"/>
      <c r="F23" s="366"/>
      <c r="G23" s="366"/>
      <c r="H23" s="366"/>
      <c r="I23" s="366"/>
      <c r="J23" s="366"/>
      <c r="K23" s="366"/>
      <c r="L23" s="366"/>
      <c r="M23" s="366"/>
      <c r="N23" s="366"/>
      <c r="O23" s="366"/>
      <c r="P23" s="366"/>
    </row>
    <row r="26" ht="12.75">
      <c r="B26" s="21" t="s">
        <v>106</v>
      </c>
    </row>
    <row r="27" ht="12.75">
      <c r="B27" s="1" t="s">
        <v>157</v>
      </c>
    </row>
    <row r="30" ht="12.75">
      <c r="B30"/>
    </row>
    <row r="31" ht="12.75">
      <c r="B31"/>
    </row>
    <row r="32" ht="12.75">
      <c r="B32"/>
    </row>
    <row r="33" ht="12.75">
      <c r="B33"/>
    </row>
  </sheetData>
  <sheetProtection/>
  <mergeCells count="5">
    <mergeCell ref="B21:P21"/>
    <mergeCell ref="B22:P22"/>
    <mergeCell ref="B5:B7"/>
    <mergeCell ref="B23:P23"/>
    <mergeCell ref="I6:J6"/>
  </mergeCells>
  <printOptions horizontalCentered="1"/>
  <pageMargins left="0" right="0" top="0.5" bottom="0.5" header="0.25" footer="0.25"/>
  <pageSetup fitToHeight="1" fitToWidth="1" horizontalDpi="600" verticalDpi="600" orientation="landscape" scale="92" r:id="rId1"/>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66015625" style="1" customWidth="1"/>
    <col min="2" max="2" width="57.5" style="1" customWidth="1"/>
    <col min="3" max="3" width="12" style="1" bestFit="1" customWidth="1"/>
    <col min="4" max="4" width="16.83203125" style="1" customWidth="1"/>
    <col min="5" max="5" width="11.83203125" style="1" bestFit="1" customWidth="1"/>
    <col min="6" max="6" width="12.5" style="1" bestFit="1" customWidth="1"/>
    <col min="7" max="7" width="11.66015625" style="1" customWidth="1"/>
    <col min="8" max="16384" width="9.33203125" style="1" customWidth="1"/>
  </cols>
  <sheetData>
    <row r="1" ht="15.75">
      <c r="A1" s="36"/>
    </row>
    <row r="2" spans="2:3" ht="15.75">
      <c r="B2" s="75" t="s">
        <v>295</v>
      </c>
      <c r="C2" s="39"/>
    </row>
    <row r="3" spans="2:3" ht="19.5" customHeight="1">
      <c r="B3" s="153" t="s">
        <v>7</v>
      </c>
      <c r="C3" s="154">
        <v>112708</v>
      </c>
    </row>
    <row r="4" spans="2:7" ht="19.5" customHeight="1">
      <c r="B4" s="153" t="s">
        <v>8</v>
      </c>
      <c r="C4" s="155">
        <v>308.8</v>
      </c>
      <c r="F4" s="195"/>
      <c r="G4" s="195"/>
    </row>
    <row r="5" spans="2:3" ht="19.5" customHeight="1">
      <c r="B5" s="153" t="s">
        <v>166</v>
      </c>
      <c r="C5" s="155">
        <v>11.4</v>
      </c>
    </row>
    <row r="6" spans="2:3" ht="19.5" customHeight="1">
      <c r="B6" s="153" t="s">
        <v>167</v>
      </c>
      <c r="C6" s="155">
        <v>59.4</v>
      </c>
    </row>
    <row r="7" spans="2:5" ht="19.5" customHeight="1">
      <c r="B7" s="153" t="s">
        <v>168</v>
      </c>
      <c r="C7" s="155">
        <v>36.6</v>
      </c>
      <c r="E7" s="20"/>
    </row>
    <row r="8" spans="2:7" ht="19.5" customHeight="1">
      <c r="B8" s="153" t="s">
        <v>169</v>
      </c>
      <c r="C8" s="156">
        <v>3329.631</v>
      </c>
      <c r="E8" s="20"/>
      <c r="F8" s="20"/>
      <c r="G8" s="20"/>
    </row>
    <row r="9" spans="2:3" ht="19.5" customHeight="1">
      <c r="B9" s="153" t="s">
        <v>9</v>
      </c>
      <c r="C9" s="154">
        <v>9535</v>
      </c>
    </row>
    <row r="10" spans="2:3" ht="19.5" customHeight="1">
      <c r="B10" s="153" t="s">
        <v>170</v>
      </c>
      <c r="C10" s="155">
        <v>84.6</v>
      </c>
    </row>
    <row r="11" spans="2:3" ht="19.5" customHeight="1">
      <c r="B11" s="153" t="s">
        <v>171</v>
      </c>
      <c r="C11" s="156">
        <v>28</v>
      </c>
    </row>
    <row r="12" spans="2:3" ht="19.5" customHeight="1">
      <c r="B12" s="153" t="s">
        <v>10</v>
      </c>
      <c r="C12" s="154">
        <f>TAB107!C15</f>
        <v>1271</v>
      </c>
    </row>
    <row r="13" spans="2:3" ht="19.5" customHeight="1">
      <c r="B13" s="153" t="s">
        <v>172</v>
      </c>
      <c r="C13" s="155">
        <f>C12/C3*1000</f>
        <v>11.276927990914576</v>
      </c>
    </row>
    <row r="14" spans="2:3" ht="19.5" customHeight="1">
      <c r="B14" s="153" t="s">
        <v>11</v>
      </c>
      <c r="C14" s="154">
        <v>972</v>
      </c>
    </row>
    <row r="15" spans="2:3" ht="19.5" customHeight="1">
      <c r="B15" s="153" t="s">
        <v>12</v>
      </c>
      <c r="C15" s="175">
        <f>TAB117!D38</f>
        <v>1972</v>
      </c>
    </row>
    <row r="16" spans="2:3" ht="19.5" customHeight="1">
      <c r="B16" s="153" t="s">
        <v>13</v>
      </c>
      <c r="C16" s="175">
        <f>TAB117!E38</f>
        <v>52</v>
      </c>
    </row>
    <row r="17" spans="2:6" ht="19.5" customHeight="1">
      <c r="B17" s="153" t="s">
        <v>14</v>
      </c>
      <c r="C17" s="175">
        <f>TAB117!F38</f>
        <v>3</v>
      </c>
      <c r="E17" s="27"/>
      <c r="F17" s="27"/>
    </row>
    <row r="18" spans="2:6" ht="19.5" customHeight="1">
      <c r="B18" s="153" t="s">
        <v>15</v>
      </c>
      <c r="C18" s="192">
        <v>105.1</v>
      </c>
      <c r="E18" s="20"/>
      <c r="F18" s="22"/>
    </row>
    <row r="19" spans="2:3" ht="19.5" customHeight="1">
      <c r="B19" s="153" t="s">
        <v>16</v>
      </c>
      <c r="C19" s="156">
        <v>562</v>
      </c>
    </row>
    <row r="20" spans="2:3" ht="27.75" customHeight="1">
      <c r="B20" s="294" t="s">
        <v>277</v>
      </c>
      <c r="C20" s="295"/>
    </row>
    <row r="21" spans="2:3" ht="12.75">
      <c r="B21" s="31"/>
      <c r="C21"/>
    </row>
    <row r="22" ht="12.75">
      <c r="B22" s="31"/>
    </row>
  </sheetData>
  <sheetProtection/>
  <mergeCells count="1">
    <mergeCell ref="B20:C20"/>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16015625" style="37" customWidth="1"/>
    <col min="17" max="17" width="10.66015625" style="37" bestFit="1" customWidth="1"/>
    <col min="18" max="18" width="9.5" style="37" customWidth="1"/>
    <col min="19" max="16384" width="9.33203125" style="37" customWidth="1"/>
  </cols>
  <sheetData>
    <row r="1" ht="15.75">
      <c r="A1" s="36"/>
    </row>
    <row r="2" spans="2:18" ht="15">
      <c r="B2" s="38" t="s">
        <v>123</v>
      </c>
      <c r="C2" s="39"/>
      <c r="D2" s="39"/>
      <c r="E2" s="39"/>
      <c r="F2" s="39"/>
      <c r="G2" s="39"/>
      <c r="H2" s="39"/>
      <c r="I2" s="39"/>
      <c r="J2" s="39"/>
      <c r="K2" s="39"/>
      <c r="L2" s="39"/>
      <c r="M2" s="39"/>
      <c r="N2" s="39"/>
      <c r="O2" s="39"/>
      <c r="P2" s="39"/>
      <c r="Q2" s="39"/>
      <c r="R2" s="39"/>
    </row>
    <row r="3" spans="2:18" ht="15.75">
      <c r="B3" s="40" t="s">
        <v>311</v>
      </c>
      <c r="C3" s="39"/>
      <c r="D3" s="39"/>
      <c r="E3" s="39"/>
      <c r="F3" s="39"/>
      <c r="G3" s="39"/>
      <c r="H3" s="39"/>
      <c r="I3" s="39"/>
      <c r="J3" s="39"/>
      <c r="K3" s="39"/>
      <c r="L3" s="39"/>
      <c r="M3" s="39"/>
      <c r="N3" s="39"/>
      <c r="O3" s="39"/>
      <c r="P3" s="39"/>
      <c r="Q3" s="39"/>
      <c r="R3" s="39"/>
    </row>
    <row r="4" spans="2:18" ht="15.75">
      <c r="B4" s="40" t="s">
        <v>310</v>
      </c>
      <c r="C4" s="39"/>
      <c r="D4" s="39"/>
      <c r="E4" s="39"/>
      <c r="F4" s="39"/>
      <c r="G4" s="39"/>
      <c r="H4" s="39"/>
      <c r="I4" s="39"/>
      <c r="J4" s="39"/>
      <c r="K4" s="39"/>
      <c r="L4" s="39"/>
      <c r="M4" s="39"/>
      <c r="N4" s="39"/>
      <c r="O4" s="39"/>
      <c r="P4" s="39"/>
      <c r="Q4" s="39"/>
      <c r="R4" s="39"/>
    </row>
    <row r="5" spans="2:18" ht="15">
      <c r="B5" s="38" t="s">
        <v>276</v>
      </c>
      <c r="C5" s="39"/>
      <c r="D5" s="39"/>
      <c r="E5" s="39"/>
      <c r="F5" s="39"/>
      <c r="G5" s="39"/>
      <c r="H5" s="39"/>
      <c r="I5" s="39"/>
      <c r="J5" s="39"/>
      <c r="K5" s="39"/>
      <c r="L5" s="39"/>
      <c r="M5" s="39"/>
      <c r="N5" s="39"/>
      <c r="O5" s="39"/>
      <c r="P5" s="39"/>
      <c r="Q5" s="39"/>
      <c r="R5" s="39"/>
    </row>
    <row r="6" spans="2:18" ht="15">
      <c r="B6" s="356" t="s">
        <v>288</v>
      </c>
      <c r="C6" s="57" t="s">
        <v>27</v>
      </c>
      <c r="D6" s="58"/>
      <c r="E6" s="58"/>
      <c r="F6" s="58"/>
      <c r="G6" s="58"/>
      <c r="H6" s="58"/>
      <c r="I6" s="58"/>
      <c r="J6" s="58"/>
      <c r="K6" s="58"/>
      <c r="L6" s="59"/>
      <c r="M6" s="58"/>
      <c r="N6" s="60"/>
      <c r="O6" s="340" t="s">
        <v>28</v>
      </c>
      <c r="P6" s="341"/>
      <c r="Q6" s="341"/>
      <c r="R6" s="342"/>
    </row>
    <row r="7" spans="2:18" ht="15">
      <c r="B7" s="369"/>
      <c r="C7" s="61" t="s">
        <v>29</v>
      </c>
      <c r="D7" s="88"/>
      <c r="E7" s="63" t="s">
        <v>30</v>
      </c>
      <c r="F7" s="88"/>
      <c r="G7" s="63" t="s">
        <v>31</v>
      </c>
      <c r="H7" s="88"/>
      <c r="I7" s="63" t="s">
        <v>32</v>
      </c>
      <c r="J7" s="88"/>
      <c r="K7" s="63" t="s">
        <v>87</v>
      </c>
      <c r="L7" s="88"/>
      <c r="M7" s="372" t="s">
        <v>37</v>
      </c>
      <c r="N7" s="373"/>
      <c r="O7" s="89" t="s">
        <v>296</v>
      </c>
      <c r="P7" s="88"/>
      <c r="Q7" s="63" t="s">
        <v>35</v>
      </c>
      <c r="R7" s="62"/>
    </row>
    <row r="8" spans="2:18" ht="15">
      <c r="B8" s="370"/>
      <c r="C8" s="90" t="s">
        <v>22</v>
      </c>
      <c r="D8" s="91" t="s">
        <v>36</v>
      </c>
      <c r="E8" s="90" t="s">
        <v>22</v>
      </c>
      <c r="F8" s="91" t="s">
        <v>36</v>
      </c>
      <c r="G8" s="90" t="s">
        <v>22</v>
      </c>
      <c r="H8" s="91" t="s">
        <v>36</v>
      </c>
      <c r="I8" s="90" t="s">
        <v>22</v>
      </c>
      <c r="J8" s="91" t="s">
        <v>36</v>
      </c>
      <c r="K8" s="90" t="s">
        <v>22</v>
      </c>
      <c r="L8" s="92" t="s">
        <v>36</v>
      </c>
      <c r="M8" s="93" t="s">
        <v>22</v>
      </c>
      <c r="N8" s="91" t="s">
        <v>36</v>
      </c>
      <c r="O8" s="91" t="s">
        <v>22</v>
      </c>
      <c r="P8" s="91" t="s">
        <v>36</v>
      </c>
      <c r="Q8" s="90" t="s">
        <v>22</v>
      </c>
      <c r="R8" s="66" t="s">
        <v>36</v>
      </c>
    </row>
    <row r="9" spans="2:18" ht="15.75">
      <c r="B9" s="258" t="s">
        <v>227</v>
      </c>
      <c r="C9" s="196"/>
      <c r="D9" s="197"/>
      <c r="E9" s="196"/>
      <c r="F9" s="197"/>
      <c r="G9" s="196"/>
      <c r="H9" s="197"/>
      <c r="I9" s="196"/>
      <c r="J9" s="197"/>
      <c r="K9" s="196"/>
      <c r="L9" s="198"/>
      <c r="M9" s="199"/>
      <c r="N9" s="197"/>
      <c r="O9" s="197"/>
      <c r="P9" s="197"/>
      <c r="Q9" s="196"/>
      <c r="R9" s="200"/>
    </row>
    <row r="10" spans="2:18" ht="15">
      <c r="B10" s="207" t="s">
        <v>176</v>
      </c>
      <c r="C10" s="196"/>
      <c r="D10" s="197"/>
      <c r="E10" s="196"/>
      <c r="F10" s="197"/>
      <c r="G10" s="196"/>
      <c r="H10" s="197"/>
      <c r="I10" s="196"/>
      <c r="J10" s="197"/>
      <c r="K10" s="196"/>
      <c r="L10" s="198"/>
      <c r="M10" s="199"/>
      <c r="N10" s="197"/>
      <c r="O10" s="197"/>
      <c r="P10" s="197"/>
      <c r="Q10" s="196"/>
      <c r="R10" s="200"/>
    </row>
    <row r="11" spans="2:18" ht="15">
      <c r="B11" s="203" t="s">
        <v>179</v>
      </c>
      <c r="C11" s="109">
        <v>105978</v>
      </c>
      <c r="D11" s="48">
        <f>C11/$C$26*100</f>
        <v>94.02881783014514</v>
      </c>
      <c r="E11" s="109">
        <v>78034</v>
      </c>
      <c r="F11" s="48">
        <f>E11/$E$26*100</f>
        <v>94.07467238905834</v>
      </c>
      <c r="G11" s="109">
        <v>20308</v>
      </c>
      <c r="H11" s="48">
        <f>G11/$G$26*100</f>
        <v>93.9185126948157</v>
      </c>
      <c r="I11" s="109">
        <v>668</v>
      </c>
      <c r="J11" s="48">
        <f>I11/$I$26*100</f>
        <v>94.08450704225352</v>
      </c>
      <c r="K11" s="47">
        <v>3771</v>
      </c>
      <c r="L11" s="68">
        <f>K11/$K$26*100</f>
        <v>93.87602688573563</v>
      </c>
      <c r="M11" s="86">
        <v>2794</v>
      </c>
      <c r="N11" s="98">
        <f>M11/M$26*100</f>
        <v>94.10575951498821</v>
      </c>
      <c r="O11" s="270">
        <v>3924</v>
      </c>
      <c r="P11" s="98">
        <f>O11/O26*100</f>
        <v>93.05193265354518</v>
      </c>
      <c r="Q11" s="47">
        <v>7215</v>
      </c>
      <c r="R11" s="48">
        <f>Q11/$Q$26*100</f>
        <v>94.97169935500855</v>
      </c>
    </row>
    <row r="12" spans="2:18" ht="15">
      <c r="B12" s="203" t="s">
        <v>177</v>
      </c>
      <c r="C12" s="109">
        <v>4392</v>
      </c>
      <c r="D12" s="48">
        <f>C12/$C$26*100</f>
        <v>3.896795258544203</v>
      </c>
      <c r="E12" s="109">
        <v>3454</v>
      </c>
      <c r="F12" s="48">
        <f>E12/$E$26*100</f>
        <v>4.164004388238556</v>
      </c>
      <c r="G12" s="109">
        <v>644</v>
      </c>
      <c r="H12" s="48">
        <f>G12/$G$26*100</f>
        <v>2.9783101327290384</v>
      </c>
      <c r="I12" s="109">
        <v>33</v>
      </c>
      <c r="J12" s="48">
        <f>I12/$I$26*100</f>
        <v>4.647887323943662</v>
      </c>
      <c r="K12" s="47">
        <v>160</v>
      </c>
      <c r="L12" s="68">
        <f>K12/$K$26*100</f>
        <v>3.9830719442369924</v>
      </c>
      <c r="M12" s="86">
        <v>81</v>
      </c>
      <c r="N12" s="98">
        <f>M12/M$26*100</f>
        <v>2.7281913102054562</v>
      </c>
      <c r="O12" s="270">
        <v>171</v>
      </c>
      <c r="P12" s="98">
        <f>O12/O26*100</f>
        <v>4.05501541380128</v>
      </c>
      <c r="Q12" s="47">
        <v>245</v>
      </c>
      <c r="R12" s="48">
        <f>Q12/$Q$26*100</f>
        <v>3.2249572199552454</v>
      </c>
    </row>
    <row r="13" spans="2:18" ht="15">
      <c r="B13" s="203" t="s">
        <v>178</v>
      </c>
      <c r="C13" s="109">
        <v>1894</v>
      </c>
      <c r="D13" s="48">
        <f>C13/$C$26*100</f>
        <v>1.6804485928239343</v>
      </c>
      <c r="E13" s="109">
        <v>1145</v>
      </c>
      <c r="F13" s="48">
        <f>E13/$E$26*100</f>
        <v>1.3803662491410384</v>
      </c>
      <c r="G13" s="109">
        <v>584</v>
      </c>
      <c r="H13" s="48">
        <f>G13/$G$26*100</f>
        <v>2.700827822226333</v>
      </c>
      <c r="I13" s="109">
        <v>7</v>
      </c>
      <c r="J13" s="48">
        <f>I13/$I$26*100</f>
        <v>0.9859154929577465</v>
      </c>
      <c r="K13" s="47">
        <v>68</v>
      </c>
      <c r="L13" s="68">
        <f>K13/$K$26*100</f>
        <v>1.6928055763007221</v>
      </c>
      <c r="M13" s="86">
        <v>83</v>
      </c>
      <c r="N13" s="98">
        <f>M13/M$26*100</f>
        <v>2.795554058605591</v>
      </c>
      <c r="O13" s="270">
        <v>100</v>
      </c>
      <c r="P13" s="98">
        <f>O13/O26*100</f>
        <v>2.3713540431586435</v>
      </c>
      <c r="Q13" s="47">
        <v>109</v>
      </c>
      <c r="R13" s="48">
        <f>Q13/$Q$26*100</f>
        <v>1.4347768856127419</v>
      </c>
    </row>
    <row r="14" spans="2:18" s="53" customFormat="1" ht="19.5" customHeight="1">
      <c r="B14" s="46" t="s">
        <v>289</v>
      </c>
      <c r="C14" s="47"/>
      <c r="D14" s="48"/>
      <c r="E14" s="47"/>
      <c r="F14" s="95"/>
      <c r="G14" s="47"/>
      <c r="H14" s="48"/>
      <c r="I14" s="52"/>
      <c r="J14" s="95"/>
      <c r="K14" s="52"/>
      <c r="L14" s="96"/>
      <c r="M14" s="51"/>
      <c r="N14" s="99"/>
      <c r="O14" s="273"/>
      <c r="P14" s="99"/>
      <c r="Q14" s="47"/>
      <c r="R14" s="95"/>
    </row>
    <row r="15" spans="2:18" s="53" customFormat="1" ht="19.5" customHeight="1">
      <c r="B15" s="230" t="s">
        <v>180</v>
      </c>
      <c r="C15" s="47">
        <v>72507</v>
      </c>
      <c r="D15" s="48">
        <f>C15/$C$26*100</f>
        <v>64.33172445611669</v>
      </c>
      <c r="E15" s="47">
        <v>53267</v>
      </c>
      <c r="F15" s="48">
        <f>E15/$E$26*100</f>
        <v>64.21656680610978</v>
      </c>
      <c r="G15" s="47">
        <v>14116</v>
      </c>
      <c r="H15" s="48">
        <f>G15/$G$26*100</f>
        <v>65.2823382509365</v>
      </c>
      <c r="I15" s="47">
        <v>433</v>
      </c>
      <c r="J15" s="48">
        <f>I15/$I$26*100</f>
        <v>60.985915492957744</v>
      </c>
      <c r="K15" s="47">
        <v>2403</v>
      </c>
      <c r="L15" s="68">
        <f>K15/$K$26*100</f>
        <v>59.820761762509335</v>
      </c>
      <c r="M15" s="86">
        <v>2027</v>
      </c>
      <c r="N15" s="98">
        <f>M15/M$26*100</f>
        <v>68.27214550353654</v>
      </c>
      <c r="O15" s="270">
        <v>2831</v>
      </c>
      <c r="P15" s="98">
        <f>O15/O26*100</f>
        <v>67.1330329618212</v>
      </c>
      <c r="Q15" s="47">
        <v>5153</v>
      </c>
      <c r="R15" s="48">
        <f>Q15/$Q$26*100</f>
        <v>67.82940634460971</v>
      </c>
    </row>
    <row r="16" spans="2:18" s="53" customFormat="1" ht="19.5" customHeight="1">
      <c r="B16" s="231" t="s">
        <v>181</v>
      </c>
      <c r="C16" s="47">
        <v>689</v>
      </c>
      <c r="D16" s="48">
        <f>C16/$C$26*100</f>
        <v>0.6113141924264471</v>
      </c>
      <c r="E16" s="47">
        <v>527</v>
      </c>
      <c r="F16" s="48">
        <f>E16/$E$26*100</f>
        <v>0.6353301426177531</v>
      </c>
      <c r="G16" s="47">
        <v>81</v>
      </c>
      <c r="H16" s="48">
        <f>G16/$G$26*100</f>
        <v>0.37460111917865235</v>
      </c>
      <c r="I16" s="49" t="s">
        <v>53</v>
      </c>
      <c r="J16" s="98" t="s">
        <v>53</v>
      </c>
      <c r="K16" s="47">
        <v>47</v>
      </c>
      <c r="L16" s="68">
        <f>K16/$K$26*100</f>
        <v>1.1700273836196167</v>
      </c>
      <c r="M16" s="100">
        <v>18</v>
      </c>
      <c r="N16" s="98">
        <f>M16/M$26*100</f>
        <v>0.6062647356012125</v>
      </c>
      <c r="O16" s="270">
        <v>31</v>
      </c>
      <c r="P16" s="98">
        <f>O16/O26*100</f>
        <v>0.7351197533791795</v>
      </c>
      <c r="Q16" s="47">
        <v>45</v>
      </c>
      <c r="R16" s="48">
        <f>Q16/$Q$26*100</f>
        <v>0.5923390812162697</v>
      </c>
    </row>
    <row r="17" spans="2:18" s="53" customFormat="1" ht="19.5" customHeight="1">
      <c r="B17" s="231" t="s">
        <v>182</v>
      </c>
      <c r="C17" s="47">
        <v>2780</v>
      </c>
      <c r="D17" s="48">
        <f>C17/$C$26*100</f>
        <v>2.466550732867232</v>
      </c>
      <c r="E17" s="47">
        <v>2135</v>
      </c>
      <c r="F17" s="48">
        <f>E17/$E$26*100</f>
        <v>2.5738706916297964</v>
      </c>
      <c r="G17" s="47">
        <v>426</v>
      </c>
      <c r="H17" s="48">
        <f>G17/$G$26*100</f>
        <v>1.9701244045692088</v>
      </c>
      <c r="I17" s="47">
        <v>15</v>
      </c>
      <c r="J17" s="48">
        <f>I17/$I$26*100</f>
        <v>2.112676056338028</v>
      </c>
      <c r="K17" s="47">
        <v>158</v>
      </c>
      <c r="L17" s="68">
        <f>K17/$K$26*100</f>
        <v>3.9332835449340307</v>
      </c>
      <c r="M17" s="86">
        <v>42</v>
      </c>
      <c r="N17" s="98">
        <f>M17/M$26*100</f>
        <v>1.4146177164028293</v>
      </c>
      <c r="O17" s="270">
        <v>136</v>
      </c>
      <c r="P17" s="98">
        <f>O17/O26*100</f>
        <v>3.2250414986957554</v>
      </c>
      <c r="Q17" s="47">
        <v>122</v>
      </c>
      <c r="R17" s="48">
        <f>Q17/$Q$26*100</f>
        <v>1.6058970646307753</v>
      </c>
    </row>
    <row r="18" spans="2:18" s="53" customFormat="1" ht="19.5" customHeight="1">
      <c r="B18" s="230" t="s">
        <v>183</v>
      </c>
      <c r="C18" s="47">
        <v>36698</v>
      </c>
      <c r="D18" s="48">
        <f>C18/$C$26*100</f>
        <v>32.56024417077759</v>
      </c>
      <c r="E18" s="47">
        <v>26998</v>
      </c>
      <c r="F18" s="48">
        <f>E18/$E$26*100</f>
        <v>32.54771003869848</v>
      </c>
      <c r="G18" s="47">
        <v>6994</v>
      </c>
      <c r="H18" s="48">
        <f>G18/$G$26*100</f>
        <v>32.345187994265366</v>
      </c>
      <c r="I18" s="47">
        <v>261</v>
      </c>
      <c r="J18" s="48">
        <f>I18/$I$26*100</f>
        <v>36.76056338028169</v>
      </c>
      <c r="K18" s="47">
        <v>1408</v>
      </c>
      <c r="L18" s="68">
        <f>K18/$K$26*100</f>
        <v>35.051033109285534</v>
      </c>
      <c r="M18" s="86">
        <v>880</v>
      </c>
      <c r="N18" s="98">
        <f>M18/M$26*100</f>
        <v>29.639609296059277</v>
      </c>
      <c r="O18" s="270">
        <v>1219</v>
      </c>
      <c r="P18" s="98">
        <f>O18/O26*100</f>
        <v>28.906805786103867</v>
      </c>
      <c r="Q18" s="47">
        <v>2274</v>
      </c>
      <c r="R18" s="48">
        <f>Q18/$Q$26*100</f>
        <v>29.932868237462156</v>
      </c>
    </row>
    <row r="19" spans="2:18" ht="15">
      <c r="B19" s="201"/>
      <c r="C19" s="196"/>
      <c r="D19" s="197"/>
      <c r="E19" s="196"/>
      <c r="F19" s="197"/>
      <c r="G19" s="196"/>
      <c r="H19" s="197"/>
      <c r="I19" s="196"/>
      <c r="J19" s="197"/>
      <c r="K19" s="196"/>
      <c r="L19" s="198"/>
      <c r="M19" s="199"/>
      <c r="N19" s="197"/>
      <c r="O19" s="272"/>
      <c r="P19" s="197"/>
      <c r="Q19" s="196"/>
      <c r="R19" s="200"/>
    </row>
    <row r="20" spans="2:18" ht="19.5" customHeight="1">
      <c r="B20" s="254" t="s">
        <v>184</v>
      </c>
      <c r="C20" s="47"/>
      <c r="D20" s="48"/>
      <c r="E20" s="47"/>
      <c r="F20" s="95"/>
      <c r="G20" s="47"/>
      <c r="H20" s="48"/>
      <c r="I20" s="52"/>
      <c r="J20" s="95"/>
      <c r="K20" s="52"/>
      <c r="L20" s="96"/>
      <c r="M20" s="96"/>
      <c r="N20" s="95"/>
      <c r="O20" s="274"/>
      <c r="P20" s="95"/>
      <c r="Q20" s="47"/>
      <c r="R20" s="95"/>
    </row>
    <row r="21" spans="2:18" ht="19.5" customHeight="1">
      <c r="B21" s="97" t="s">
        <v>185</v>
      </c>
      <c r="C21" s="47">
        <v>451</v>
      </c>
      <c r="D21" s="48">
        <f>C21/$C$26*100</f>
        <v>0.40014905774213005</v>
      </c>
      <c r="E21" s="47">
        <v>260</v>
      </c>
      <c r="F21" s="48">
        <f>E21/$E$26*100</f>
        <v>0.31344561115866376</v>
      </c>
      <c r="G21" s="47">
        <v>173</v>
      </c>
      <c r="H21" s="48">
        <f>G21/$G$26*100</f>
        <v>0.8000739952828008</v>
      </c>
      <c r="I21" s="50">
        <v>2</v>
      </c>
      <c r="J21" s="98" t="s">
        <v>55</v>
      </c>
      <c r="K21" s="47">
        <v>10</v>
      </c>
      <c r="L21" s="68">
        <f>K21/$K$26*100</f>
        <v>0.24894199651481203</v>
      </c>
      <c r="M21" s="86">
        <v>5</v>
      </c>
      <c r="N21" s="98" t="s">
        <v>55</v>
      </c>
      <c r="O21" s="270">
        <v>11</v>
      </c>
      <c r="P21" s="98">
        <f>O21/O26*100</f>
        <v>0.2608489447474508</v>
      </c>
      <c r="Q21" s="47">
        <v>18</v>
      </c>
      <c r="R21" s="48">
        <f>Q21/$Q$26*100</f>
        <v>0.23693563248650784</v>
      </c>
    </row>
    <row r="22" spans="2:18" ht="19.5" customHeight="1">
      <c r="B22" s="97" t="s">
        <v>186</v>
      </c>
      <c r="C22" s="47">
        <v>547</v>
      </c>
      <c r="D22" s="48">
        <f>C22/$C$26*100</f>
        <v>0.485324910387905</v>
      </c>
      <c r="E22" s="47">
        <v>448</v>
      </c>
      <c r="F22" s="48">
        <f>E22/$E$26*100</f>
        <v>0.540090899227236</v>
      </c>
      <c r="G22" s="47">
        <v>64</v>
      </c>
      <c r="H22" s="48">
        <f>G22/$G$26*100</f>
        <v>0.2959811312028858</v>
      </c>
      <c r="I22" s="47">
        <v>3</v>
      </c>
      <c r="J22" s="98" t="s">
        <v>55</v>
      </c>
      <c r="K22" s="47">
        <v>25</v>
      </c>
      <c r="L22" s="68">
        <f>K22/$K$26*100</f>
        <v>0.6223549912870301</v>
      </c>
      <c r="M22" s="86">
        <v>6</v>
      </c>
      <c r="N22" s="98">
        <f>M22/M$26*100</f>
        <v>0.20208824520040417</v>
      </c>
      <c r="O22" s="270">
        <v>29</v>
      </c>
      <c r="P22" s="98">
        <f>O22/O26*100</f>
        <v>0.6876926725160066</v>
      </c>
      <c r="Q22" s="47">
        <v>32</v>
      </c>
      <c r="R22" s="48">
        <f>Q22/$Q$26*100</f>
        <v>0.4212189021982361</v>
      </c>
    </row>
    <row r="23" spans="2:18" ht="19.5" customHeight="1">
      <c r="B23" s="46" t="s">
        <v>187</v>
      </c>
      <c r="C23" s="47"/>
      <c r="D23" s="48"/>
      <c r="E23" s="47"/>
      <c r="F23" s="48"/>
      <c r="G23" s="47"/>
      <c r="H23" s="48"/>
      <c r="I23" s="47"/>
      <c r="J23" s="48"/>
      <c r="K23" s="47"/>
      <c r="L23" s="68"/>
      <c r="M23" s="86"/>
      <c r="N23" s="98"/>
      <c r="O23" s="270"/>
      <c r="P23" s="98"/>
      <c r="Q23" s="47"/>
      <c r="R23" s="48"/>
    </row>
    <row r="24" spans="2:18" ht="19.5" customHeight="1">
      <c r="B24" s="230" t="s">
        <v>188</v>
      </c>
      <c r="C24" s="47">
        <v>77</v>
      </c>
      <c r="D24" s="48">
        <f>C24/$C$26*100</f>
        <v>0.06831813180963198</v>
      </c>
      <c r="E24" s="47">
        <v>59</v>
      </c>
      <c r="F24" s="48">
        <f>E24/$E$26*100</f>
        <v>0.07112804253215832</v>
      </c>
      <c r="G24" s="47">
        <v>12</v>
      </c>
      <c r="H24" s="48">
        <f>G24/$G$26*100</f>
        <v>0.055496462100541086</v>
      </c>
      <c r="I24" s="47">
        <v>2</v>
      </c>
      <c r="J24" s="98" t="s">
        <v>55</v>
      </c>
      <c r="K24" s="47">
        <v>2</v>
      </c>
      <c r="L24" s="256" t="s">
        <v>55</v>
      </c>
      <c r="M24" s="86">
        <v>2</v>
      </c>
      <c r="N24" s="98" t="s">
        <v>55</v>
      </c>
      <c r="O24" s="270">
        <v>4</v>
      </c>
      <c r="P24" s="98" t="s">
        <v>55</v>
      </c>
      <c r="Q24" s="47">
        <v>4</v>
      </c>
      <c r="R24" s="98" t="s">
        <v>55</v>
      </c>
    </row>
    <row r="25" spans="2:18" ht="19.5" customHeight="1">
      <c r="B25" s="230" t="s">
        <v>189</v>
      </c>
      <c r="C25" s="47">
        <v>108</v>
      </c>
      <c r="D25" s="48">
        <f>C25/$C$26*100</f>
        <v>0.09582283422649679</v>
      </c>
      <c r="E25" s="47">
        <v>92</v>
      </c>
      <c r="F25" s="48">
        <f>E25/$E$26*100</f>
        <v>0.11091152394845025</v>
      </c>
      <c r="G25" s="47">
        <v>6</v>
      </c>
      <c r="H25" s="48">
        <f>G25/$G$26*100</f>
        <v>0.027748231050270543</v>
      </c>
      <c r="I25" s="47">
        <v>4</v>
      </c>
      <c r="J25" s="98" t="s">
        <v>55</v>
      </c>
      <c r="K25" s="47">
        <v>6</v>
      </c>
      <c r="L25" s="68">
        <f>K25/$K$26*100</f>
        <v>0.14936519790888725</v>
      </c>
      <c r="M25" s="259" t="s">
        <v>53</v>
      </c>
      <c r="N25" s="98" t="s">
        <v>53</v>
      </c>
      <c r="O25" s="275" t="s">
        <v>53</v>
      </c>
      <c r="P25" s="244" t="s">
        <v>53</v>
      </c>
      <c r="Q25" s="47">
        <v>6</v>
      </c>
      <c r="R25" s="48">
        <f>Q25/$Q$26*100</f>
        <v>0.07897854416216928</v>
      </c>
    </row>
    <row r="26" spans="2:18" s="53" customFormat="1" ht="19.5" customHeight="1">
      <c r="B26" s="43" t="s">
        <v>109</v>
      </c>
      <c r="C26" s="44">
        <v>112708</v>
      </c>
      <c r="D26" s="45">
        <f>C26/$C$26*100</f>
        <v>100</v>
      </c>
      <c r="E26" s="44">
        <v>82949</v>
      </c>
      <c r="F26" s="45">
        <f>E26/$E$26*100</f>
        <v>100</v>
      </c>
      <c r="G26" s="44">
        <v>21623</v>
      </c>
      <c r="H26" s="45">
        <f>G26/$G$26*100</f>
        <v>100</v>
      </c>
      <c r="I26" s="44">
        <v>710</v>
      </c>
      <c r="J26" s="45">
        <f>I26/$I$26*100</f>
        <v>100</v>
      </c>
      <c r="K26" s="44">
        <v>4017</v>
      </c>
      <c r="L26" s="72">
        <f>K26/$K$26*100</f>
        <v>100</v>
      </c>
      <c r="M26" s="101">
        <v>2969</v>
      </c>
      <c r="N26" s="45">
        <f>M26/M26*100</f>
        <v>100</v>
      </c>
      <c r="O26" s="167">
        <v>4217</v>
      </c>
      <c r="P26" s="45">
        <v>100</v>
      </c>
      <c r="Q26" s="44">
        <v>7597</v>
      </c>
      <c r="R26" s="45">
        <f>Q26/$Q$26*100</f>
        <v>100</v>
      </c>
    </row>
    <row r="27" spans="2:18" ht="39" customHeight="1">
      <c r="B27" s="362" t="s">
        <v>144</v>
      </c>
      <c r="C27" s="362"/>
      <c r="D27" s="362"/>
      <c r="E27" s="362"/>
      <c r="F27" s="362"/>
      <c r="G27" s="362"/>
      <c r="H27" s="362"/>
      <c r="I27" s="362"/>
      <c r="J27" s="362"/>
      <c r="K27" s="362"/>
      <c r="L27" s="362"/>
      <c r="M27" s="362"/>
      <c r="N27" s="362"/>
      <c r="O27" s="362"/>
      <c r="P27" s="362"/>
      <c r="Q27" s="362"/>
      <c r="R27" s="362"/>
    </row>
    <row r="28" spans="2:18" ht="33.75" customHeight="1">
      <c r="B28" s="362" t="s">
        <v>145</v>
      </c>
      <c r="C28" s="362"/>
      <c r="D28" s="362"/>
      <c r="E28" s="362"/>
      <c r="F28" s="362"/>
      <c r="G28" s="362"/>
      <c r="H28" s="362"/>
      <c r="I28" s="362"/>
      <c r="J28" s="362"/>
      <c r="K28" s="362"/>
      <c r="L28" s="362"/>
      <c r="M28" s="362"/>
      <c r="N28" s="362"/>
      <c r="O28" s="362"/>
      <c r="P28" s="362"/>
      <c r="Q28" s="362"/>
      <c r="R28" s="362"/>
    </row>
    <row r="29" spans="2:18" ht="19.5" customHeight="1">
      <c r="B29" s="371" t="s">
        <v>277</v>
      </c>
      <c r="C29" s="361"/>
      <c r="D29" s="361"/>
      <c r="E29" s="361"/>
      <c r="F29" s="361"/>
      <c r="G29" s="361"/>
      <c r="H29" s="361"/>
      <c r="I29" s="361"/>
      <c r="J29" s="361"/>
      <c r="K29" s="361"/>
      <c r="L29" s="361"/>
      <c r="M29" s="361"/>
      <c r="N29" s="361"/>
      <c r="O29" s="361"/>
      <c r="P29" s="361"/>
      <c r="Q29" s="361"/>
      <c r="R29" s="361"/>
    </row>
    <row r="31" ht="15">
      <c r="B31" s="37" t="s">
        <v>125</v>
      </c>
    </row>
  </sheetData>
  <sheetProtection/>
  <mergeCells count="6">
    <mergeCell ref="B27:R27"/>
    <mergeCell ref="B28:R28"/>
    <mergeCell ref="B6:B8"/>
    <mergeCell ref="B29:R29"/>
    <mergeCell ref="M7:N7"/>
    <mergeCell ref="O6:R6"/>
  </mergeCells>
  <printOptions horizontalCentered="1"/>
  <pageMargins left="0" right="0" top="0.5" bottom="0.5" header="0.75" footer="0.25"/>
  <pageSetup fitToHeight="1" fitToWidth="1" horizontalDpi="600" verticalDpi="600" orientation="landscape" scale="86" r:id="rId1"/>
</worksheet>
</file>

<file path=xl/worksheets/sheet21.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16015625" style="37" customWidth="1"/>
    <col min="17" max="17" width="10.66015625" style="37" bestFit="1" customWidth="1"/>
    <col min="18" max="18" width="9.5" style="37" customWidth="1"/>
    <col min="19" max="16384" width="9.33203125" style="37" customWidth="1"/>
  </cols>
  <sheetData>
    <row r="1" ht="15.75">
      <c r="A1" s="36"/>
    </row>
    <row r="2" spans="2:18" ht="15">
      <c r="B2" s="38" t="s">
        <v>226</v>
      </c>
      <c r="C2" s="39"/>
      <c r="D2" s="39"/>
      <c r="E2" s="39"/>
      <c r="F2" s="39"/>
      <c r="G2" s="39"/>
      <c r="H2" s="39"/>
      <c r="I2" s="39"/>
      <c r="J2" s="39"/>
      <c r="K2" s="39"/>
      <c r="L2" s="39"/>
      <c r="M2" s="39"/>
      <c r="N2" s="39"/>
      <c r="O2" s="39"/>
      <c r="P2" s="39"/>
      <c r="Q2" s="39"/>
      <c r="R2" s="39"/>
    </row>
    <row r="3" spans="2:18" ht="15.75">
      <c r="B3" s="40" t="s">
        <v>313</v>
      </c>
      <c r="C3" s="39"/>
      <c r="D3" s="39"/>
      <c r="E3" s="39"/>
      <c r="F3" s="39"/>
      <c r="G3" s="39"/>
      <c r="H3" s="39"/>
      <c r="I3" s="39"/>
      <c r="J3" s="39"/>
      <c r="K3" s="39"/>
      <c r="L3" s="39"/>
      <c r="M3" s="39"/>
      <c r="N3" s="39"/>
      <c r="O3" s="39"/>
      <c r="P3" s="39"/>
      <c r="Q3" s="39"/>
      <c r="R3" s="39"/>
    </row>
    <row r="4" spans="2:18" ht="15.75">
      <c r="B4" s="374" t="s">
        <v>309</v>
      </c>
      <c r="C4" s="374"/>
      <c r="D4" s="374"/>
      <c r="E4" s="374"/>
      <c r="F4" s="374"/>
      <c r="G4" s="374"/>
      <c r="H4" s="374"/>
      <c r="I4" s="374"/>
      <c r="J4" s="374"/>
      <c r="K4" s="374"/>
      <c r="L4" s="374"/>
      <c r="M4" s="374"/>
      <c r="N4" s="374"/>
      <c r="O4" s="374"/>
      <c r="P4" s="374"/>
      <c r="Q4" s="374"/>
      <c r="R4" s="374"/>
    </row>
    <row r="5" spans="2:18" ht="15">
      <c r="B5" s="38" t="s">
        <v>312</v>
      </c>
      <c r="C5" s="39"/>
      <c r="D5" s="39"/>
      <c r="E5" s="39"/>
      <c r="F5" s="39"/>
      <c r="G5" s="39"/>
      <c r="H5" s="39"/>
      <c r="I5" s="39"/>
      <c r="J5" s="39"/>
      <c r="K5" s="39"/>
      <c r="L5" s="39"/>
      <c r="M5" s="39"/>
      <c r="N5" s="39"/>
      <c r="O5" s="39"/>
      <c r="P5" s="39"/>
      <c r="Q5" s="39"/>
      <c r="R5" s="39"/>
    </row>
    <row r="6" spans="2:18" ht="15">
      <c r="B6" s="314" t="s">
        <v>227</v>
      </c>
      <c r="C6" s="57" t="s">
        <v>27</v>
      </c>
      <c r="D6" s="58"/>
      <c r="E6" s="58"/>
      <c r="F6" s="58"/>
      <c r="G6" s="58"/>
      <c r="H6" s="58"/>
      <c r="I6" s="58"/>
      <c r="J6" s="58"/>
      <c r="K6" s="58"/>
      <c r="L6" s="59"/>
      <c r="M6" s="58"/>
      <c r="N6" s="60"/>
      <c r="O6" s="340" t="s">
        <v>28</v>
      </c>
      <c r="P6" s="341"/>
      <c r="Q6" s="341"/>
      <c r="R6" s="342"/>
    </row>
    <row r="7" spans="2:18" ht="15">
      <c r="B7" s="375"/>
      <c r="C7" s="61" t="s">
        <v>29</v>
      </c>
      <c r="D7" s="88"/>
      <c r="E7" s="63" t="s">
        <v>30</v>
      </c>
      <c r="F7" s="88"/>
      <c r="G7" s="63" t="s">
        <v>31</v>
      </c>
      <c r="H7" s="88"/>
      <c r="I7" s="63" t="s">
        <v>32</v>
      </c>
      <c r="J7" s="88"/>
      <c r="K7" s="63" t="s">
        <v>87</v>
      </c>
      <c r="L7" s="88"/>
      <c r="M7" s="372" t="s">
        <v>37</v>
      </c>
      <c r="N7" s="373"/>
      <c r="O7" s="89" t="s">
        <v>296</v>
      </c>
      <c r="P7" s="88"/>
      <c r="Q7" s="63" t="s">
        <v>35</v>
      </c>
      <c r="R7" s="62"/>
    </row>
    <row r="8" spans="2:18" ht="15">
      <c r="B8" s="376"/>
      <c r="C8" s="90" t="s">
        <v>22</v>
      </c>
      <c r="D8" s="91" t="s">
        <v>36</v>
      </c>
      <c r="E8" s="90" t="s">
        <v>22</v>
      </c>
      <c r="F8" s="91" t="s">
        <v>36</v>
      </c>
      <c r="G8" s="90" t="s">
        <v>22</v>
      </c>
      <c r="H8" s="91" t="s">
        <v>36</v>
      </c>
      <c r="I8" s="90" t="s">
        <v>22</v>
      </c>
      <c r="J8" s="91" t="s">
        <v>36</v>
      </c>
      <c r="K8" s="90" t="s">
        <v>22</v>
      </c>
      <c r="L8" s="92" t="s">
        <v>36</v>
      </c>
      <c r="M8" s="93" t="s">
        <v>22</v>
      </c>
      <c r="N8" s="91" t="s">
        <v>36</v>
      </c>
      <c r="O8" s="91" t="s">
        <v>22</v>
      </c>
      <c r="P8" s="91" t="s">
        <v>36</v>
      </c>
      <c r="Q8" s="90" t="s">
        <v>22</v>
      </c>
      <c r="R8" s="66" t="s">
        <v>36</v>
      </c>
    </row>
    <row r="9" spans="2:18" ht="15">
      <c r="B9" s="202" t="s">
        <v>176</v>
      </c>
      <c r="C9" s="196"/>
      <c r="D9" s="197"/>
      <c r="E9" s="196"/>
      <c r="F9" s="197"/>
      <c r="G9" s="196"/>
      <c r="H9" s="197"/>
      <c r="I9" s="196"/>
      <c r="J9" s="197"/>
      <c r="K9" s="196"/>
      <c r="L9" s="198"/>
      <c r="M9" s="199"/>
      <c r="N9" s="197"/>
      <c r="O9" s="197"/>
      <c r="P9" s="197"/>
      <c r="Q9" s="196"/>
      <c r="R9" s="200"/>
    </row>
    <row r="10" spans="2:18" ht="15">
      <c r="B10" s="203" t="s">
        <v>179</v>
      </c>
      <c r="C10" s="109">
        <v>105978</v>
      </c>
      <c r="D10" s="48">
        <f>C10/$C$28*100</f>
        <v>94.02881783014514</v>
      </c>
      <c r="E10" s="109">
        <v>78034</v>
      </c>
      <c r="F10" s="48">
        <f>E10/$E$28*100</f>
        <v>94.07467238905834</v>
      </c>
      <c r="G10" s="109">
        <v>20308</v>
      </c>
      <c r="H10" s="48">
        <f>G10/$G$28*100</f>
        <v>93.9185126948157</v>
      </c>
      <c r="I10" s="109">
        <v>668</v>
      </c>
      <c r="J10" s="48">
        <f>I10/$I$28*100</f>
        <v>94.08450704225352</v>
      </c>
      <c r="K10" s="47">
        <v>3771</v>
      </c>
      <c r="L10" s="68">
        <f>K10/$K$28*100</f>
        <v>93.87602688573563</v>
      </c>
      <c r="M10" s="86">
        <v>2794</v>
      </c>
      <c r="N10" s="98">
        <f>M10/M$28*100</f>
        <v>94.10575951498821</v>
      </c>
      <c r="O10" s="270">
        <v>3924</v>
      </c>
      <c r="P10" s="98">
        <f>O10/O28*100</f>
        <v>93.05193265354518</v>
      </c>
      <c r="Q10" s="47">
        <v>7215</v>
      </c>
      <c r="R10" s="48">
        <f>Q10/$Q$28*100</f>
        <v>94.97169935500855</v>
      </c>
    </row>
    <row r="11" spans="2:18" ht="15">
      <c r="B11" s="203" t="s">
        <v>177</v>
      </c>
      <c r="C11" s="109">
        <v>4392</v>
      </c>
      <c r="D11" s="48">
        <f>C11/$C$28*100</f>
        <v>3.896795258544203</v>
      </c>
      <c r="E11" s="109">
        <v>3454</v>
      </c>
      <c r="F11" s="48">
        <f>E11/$E$28*100</f>
        <v>4.164004388238556</v>
      </c>
      <c r="G11" s="109">
        <v>644</v>
      </c>
      <c r="H11" s="48">
        <f>G11/$G$28*100</f>
        <v>2.9783101327290384</v>
      </c>
      <c r="I11" s="109">
        <v>33</v>
      </c>
      <c r="J11" s="48">
        <f>I11/$I$28*100</f>
        <v>4.647887323943662</v>
      </c>
      <c r="K11" s="47">
        <v>160</v>
      </c>
      <c r="L11" s="68">
        <f>K11/$K$28*100</f>
        <v>3.9830719442369924</v>
      </c>
      <c r="M11" s="86">
        <v>81</v>
      </c>
      <c r="N11" s="98">
        <f>M11/M$28*100</f>
        <v>2.7281913102054562</v>
      </c>
      <c r="O11" s="270">
        <v>171</v>
      </c>
      <c r="P11" s="98">
        <f>O11/O28*100</f>
        <v>4.05501541380128</v>
      </c>
      <c r="Q11" s="47">
        <v>245</v>
      </c>
      <c r="R11" s="48">
        <f>Q11/$Q$28*100</f>
        <v>3.2249572199552454</v>
      </c>
    </row>
    <row r="12" spans="2:18" ht="15">
      <c r="B12" s="203" t="s">
        <v>178</v>
      </c>
      <c r="C12" s="109">
        <v>1894</v>
      </c>
      <c r="D12" s="48">
        <f>C12/$C$28*100</f>
        <v>1.6804485928239343</v>
      </c>
      <c r="E12" s="109">
        <v>1145</v>
      </c>
      <c r="F12" s="48">
        <f>E12/$E$28*100</f>
        <v>1.3803662491410384</v>
      </c>
      <c r="G12" s="109">
        <v>584</v>
      </c>
      <c r="H12" s="48">
        <f>G12/$G$28*100</f>
        <v>2.700827822226333</v>
      </c>
      <c r="I12" s="109">
        <v>7</v>
      </c>
      <c r="J12" s="48">
        <f>I12/$I$28*100</f>
        <v>0.9859154929577465</v>
      </c>
      <c r="K12" s="47">
        <v>68</v>
      </c>
      <c r="L12" s="68">
        <f>K12/$K$28*100</f>
        <v>1.6928055763007221</v>
      </c>
      <c r="M12" s="86">
        <v>83</v>
      </c>
      <c r="N12" s="98">
        <f>M12/M$28*100</f>
        <v>2.795554058605591</v>
      </c>
      <c r="O12" s="270">
        <v>100</v>
      </c>
      <c r="P12" s="98">
        <f>O12/O28*100</f>
        <v>2.3713540431586435</v>
      </c>
      <c r="Q12" s="47">
        <v>109</v>
      </c>
      <c r="R12" s="48">
        <f>Q12/$Q$28*100</f>
        <v>1.4347768856127419</v>
      </c>
    </row>
    <row r="13" spans="2:18" ht="15">
      <c r="B13" s="201"/>
      <c r="C13" s="196"/>
      <c r="D13" s="197"/>
      <c r="E13" s="196"/>
      <c r="F13" s="197"/>
      <c r="G13" s="196"/>
      <c r="H13" s="197"/>
      <c r="I13" s="196"/>
      <c r="J13" s="197"/>
      <c r="K13" s="196"/>
      <c r="L13" s="198"/>
      <c r="M13" s="199"/>
      <c r="N13" s="197"/>
      <c r="O13" s="272"/>
      <c r="P13" s="197"/>
      <c r="Q13" s="196"/>
      <c r="R13" s="200"/>
    </row>
    <row r="14" spans="2:18" s="53" customFormat="1" ht="19.5" customHeight="1">
      <c r="B14" s="218" t="s">
        <v>228</v>
      </c>
      <c r="C14" s="47"/>
      <c r="D14" s="48"/>
      <c r="E14" s="47"/>
      <c r="F14" s="95"/>
      <c r="G14" s="47"/>
      <c r="H14" s="48"/>
      <c r="I14" s="52"/>
      <c r="J14" s="95"/>
      <c r="K14" s="52"/>
      <c r="L14" s="96"/>
      <c r="M14" s="51"/>
      <c r="N14" s="99"/>
      <c r="O14" s="273"/>
      <c r="P14" s="99"/>
      <c r="Q14" s="47"/>
      <c r="R14" s="95"/>
    </row>
    <row r="15" spans="2:18" s="53" customFormat="1" ht="19.5" customHeight="1">
      <c r="B15" s="97" t="s">
        <v>180</v>
      </c>
      <c r="C15" s="47">
        <v>72507</v>
      </c>
      <c r="D15" s="48">
        <f>C15/$C$28*100</f>
        <v>64.33172445611669</v>
      </c>
      <c r="E15" s="47">
        <v>53267</v>
      </c>
      <c r="F15" s="48">
        <f>E15/$E$28*100</f>
        <v>64.21656680610978</v>
      </c>
      <c r="G15" s="47">
        <v>14116</v>
      </c>
      <c r="H15" s="48">
        <f>G15/$G$28*100</f>
        <v>65.2823382509365</v>
      </c>
      <c r="I15" s="47">
        <v>433</v>
      </c>
      <c r="J15" s="48">
        <f>I15/$I$28*100</f>
        <v>60.985915492957744</v>
      </c>
      <c r="K15" s="47">
        <v>2403</v>
      </c>
      <c r="L15" s="68">
        <f>K15/$K$28*100</f>
        <v>59.820761762509335</v>
      </c>
      <c r="M15" s="86">
        <v>2027</v>
      </c>
      <c r="N15" s="98">
        <f>M15/M$28*100</f>
        <v>68.27214550353654</v>
      </c>
      <c r="O15" s="270">
        <v>2831</v>
      </c>
      <c r="P15" s="98">
        <f>O15/O28*100</f>
        <v>67.1330329618212</v>
      </c>
      <c r="Q15" s="47">
        <v>5153</v>
      </c>
      <c r="R15" s="48">
        <f>Q15/$Q$28*100</f>
        <v>67.82940634460971</v>
      </c>
    </row>
    <row r="16" spans="2:18" s="53" customFormat="1" ht="19.5" customHeight="1">
      <c r="B16" s="85" t="s">
        <v>181</v>
      </c>
      <c r="C16" s="47">
        <v>689</v>
      </c>
      <c r="D16" s="48">
        <f>C16/$C$28*100</f>
        <v>0.6113141924264471</v>
      </c>
      <c r="E16" s="47">
        <v>527</v>
      </c>
      <c r="F16" s="48">
        <f>E16/$E$28*100</f>
        <v>0.6353301426177531</v>
      </c>
      <c r="G16" s="47">
        <v>81</v>
      </c>
      <c r="H16" s="48">
        <f>G16/$G$28*100</f>
        <v>0.37460111917865235</v>
      </c>
      <c r="I16" s="49" t="s">
        <v>53</v>
      </c>
      <c r="J16" s="244" t="s">
        <v>53</v>
      </c>
      <c r="K16" s="47">
        <v>47</v>
      </c>
      <c r="L16" s="68">
        <f>K16/$K$28*100</f>
        <v>1.1700273836196167</v>
      </c>
      <c r="M16" s="100">
        <v>18</v>
      </c>
      <c r="N16" s="98">
        <f>M16/M$28*100</f>
        <v>0.6062647356012125</v>
      </c>
      <c r="O16" s="270">
        <v>31</v>
      </c>
      <c r="P16" s="98">
        <f>O16/O28*100</f>
        <v>0.7351197533791795</v>
      </c>
      <c r="Q16" s="47">
        <v>45</v>
      </c>
      <c r="R16" s="48">
        <f>Q16/$Q$28*100</f>
        <v>0.5923390812162697</v>
      </c>
    </row>
    <row r="17" spans="2:18" s="53" customFormat="1" ht="19.5" customHeight="1">
      <c r="B17" s="85" t="s">
        <v>182</v>
      </c>
      <c r="C17" s="47">
        <v>2780</v>
      </c>
      <c r="D17" s="48">
        <f>C17/$C$28*100</f>
        <v>2.466550732867232</v>
      </c>
      <c r="E17" s="47">
        <v>2135</v>
      </c>
      <c r="F17" s="48">
        <f>E17/$E$28*100</f>
        <v>2.5738706916297964</v>
      </c>
      <c r="G17" s="47">
        <v>426</v>
      </c>
      <c r="H17" s="48">
        <f>G17/$G$28*100</f>
        <v>1.9701244045692088</v>
      </c>
      <c r="I17" s="47">
        <v>15</v>
      </c>
      <c r="J17" s="48">
        <f>I17/$I$28*100</f>
        <v>2.112676056338028</v>
      </c>
      <c r="K17" s="47">
        <v>158</v>
      </c>
      <c r="L17" s="68">
        <f>K17/$K$28*100</f>
        <v>3.9332835449340307</v>
      </c>
      <c r="M17" s="86">
        <v>42</v>
      </c>
      <c r="N17" s="98">
        <f>M17/M$28*100</f>
        <v>1.4146177164028293</v>
      </c>
      <c r="O17" s="270">
        <v>136</v>
      </c>
      <c r="P17" s="98">
        <f>O17/O28*100</f>
        <v>3.2250414986957554</v>
      </c>
      <c r="Q17" s="47">
        <v>122</v>
      </c>
      <c r="R17" s="48">
        <f>Q17/$Q$28*100</f>
        <v>1.6058970646307753</v>
      </c>
    </row>
    <row r="18" spans="2:18" s="53" customFormat="1" ht="19.5" customHeight="1">
      <c r="B18" s="97" t="s">
        <v>183</v>
      </c>
      <c r="C18" s="47">
        <v>36698</v>
      </c>
      <c r="D18" s="48">
        <f>C18/$C$28*100</f>
        <v>32.56024417077759</v>
      </c>
      <c r="E18" s="47">
        <v>26998</v>
      </c>
      <c r="F18" s="48">
        <f>E18/$E$28*100</f>
        <v>32.54771003869848</v>
      </c>
      <c r="G18" s="47">
        <v>6994</v>
      </c>
      <c r="H18" s="48">
        <f>G18/$G$28*100</f>
        <v>32.345187994265366</v>
      </c>
      <c r="I18" s="47">
        <v>261</v>
      </c>
      <c r="J18" s="48">
        <f>I18/$I$28*100</f>
        <v>36.76056338028169</v>
      </c>
      <c r="K18" s="47">
        <v>1408</v>
      </c>
      <c r="L18" s="68">
        <f>K18/$K$28*100</f>
        <v>35.051033109285534</v>
      </c>
      <c r="M18" s="86">
        <v>880</v>
      </c>
      <c r="N18" s="98">
        <f>M18/M$28*100</f>
        <v>29.639609296059277</v>
      </c>
      <c r="O18" s="270">
        <v>1219</v>
      </c>
      <c r="P18" s="98">
        <f>O18/O28*100</f>
        <v>28.906805786103867</v>
      </c>
      <c r="Q18" s="47">
        <v>2274</v>
      </c>
      <c r="R18" s="48">
        <f>Q18/$Q$28*100</f>
        <v>29.932868237462156</v>
      </c>
    </row>
    <row r="19" spans="2:18" ht="15">
      <c r="B19" s="201"/>
      <c r="C19" s="196"/>
      <c r="D19" s="197"/>
      <c r="E19" s="196"/>
      <c r="F19" s="197"/>
      <c r="G19" s="196"/>
      <c r="H19" s="197"/>
      <c r="I19" s="196"/>
      <c r="J19" s="197"/>
      <c r="K19" s="196"/>
      <c r="L19" s="198"/>
      <c r="M19" s="199"/>
      <c r="N19" s="197"/>
      <c r="O19" s="272"/>
      <c r="P19" s="197"/>
      <c r="Q19" s="196"/>
      <c r="R19" s="200"/>
    </row>
    <row r="20" spans="2:18" ht="19.5" customHeight="1">
      <c r="B20" s="218" t="s">
        <v>201</v>
      </c>
      <c r="C20" s="47"/>
      <c r="D20" s="48"/>
      <c r="E20" s="47"/>
      <c r="F20" s="95"/>
      <c r="G20" s="47"/>
      <c r="H20" s="48"/>
      <c r="I20" s="52"/>
      <c r="J20" s="95"/>
      <c r="K20" s="52"/>
      <c r="L20" s="96"/>
      <c r="M20" s="96"/>
      <c r="N20" s="95"/>
      <c r="O20" s="274"/>
      <c r="P20" s="95"/>
      <c r="Q20" s="47"/>
      <c r="R20" s="95"/>
    </row>
    <row r="21" spans="2:18" ht="19.5" customHeight="1">
      <c r="B21" s="85" t="s">
        <v>202</v>
      </c>
      <c r="C21" s="47">
        <v>376</v>
      </c>
      <c r="D21" s="48">
        <f aca="true" t="shared" si="0" ref="D21:D28">C21/$C$28*100</f>
        <v>0.33360542286261846</v>
      </c>
      <c r="E21" s="47">
        <v>284</v>
      </c>
      <c r="F21" s="48">
        <f aca="true" t="shared" si="1" ref="F21:F28">E21/$E$28*100</f>
        <v>0.34237905218869424</v>
      </c>
      <c r="G21" s="47">
        <v>61</v>
      </c>
      <c r="H21" s="48">
        <f aca="true" t="shared" si="2" ref="H21:H28">G21/$G$28*100</f>
        <v>0.28210701567775054</v>
      </c>
      <c r="I21" s="50">
        <v>4</v>
      </c>
      <c r="J21" s="244" t="s">
        <v>275</v>
      </c>
      <c r="K21" s="47">
        <v>19</v>
      </c>
      <c r="L21" s="68">
        <f aca="true" t="shared" si="3" ref="L21:L28">K21/$K$28*100</f>
        <v>0.4729897933781429</v>
      </c>
      <c r="M21" s="86">
        <v>7</v>
      </c>
      <c r="N21" s="244">
        <f>M21/M28*100</f>
        <v>0.23576961940047153</v>
      </c>
      <c r="O21" s="275">
        <v>15</v>
      </c>
      <c r="P21" s="244">
        <f>O21/O28*100</f>
        <v>0.35570310647379655</v>
      </c>
      <c r="Q21" s="47">
        <v>21</v>
      </c>
      <c r="R21" s="48">
        <f aca="true" t="shared" si="4" ref="R21:R28">Q21/$Q$28*100</f>
        <v>0.2764249045675925</v>
      </c>
    </row>
    <row r="22" spans="2:18" ht="28.5" customHeight="1">
      <c r="B22" s="104" t="s">
        <v>203</v>
      </c>
      <c r="C22" s="47">
        <v>909</v>
      </c>
      <c r="D22" s="48">
        <f t="shared" si="0"/>
        <v>0.8065088547396814</v>
      </c>
      <c r="E22" s="47">
        <v>708</v>
      </c>
      <c r="F22" s="48">
        <f t="shared" si="1"/>
        <v>0.8535365103858997</v>
      </c>
      <c r="G22" s="47">
        <v>80</v>
      </c>
      <c r="H22" s="48">
        <f t="shared" si="2"/>
        <v>0.36997641400360726</v>
      </c>
      <c r="I22" s="47">
        <v>4</v>
      </c>
      <c r="J22" s="98" t="s">
        <v>55</v>
      </c>
      <c r="K22" s="47">
        <v>94</v>
      </c>
      <c r="L22" s="68">
        <f t="shared" si="3"/>
        <v>2.3400547672392333</v>
      </c>
      <c r="M22" s="86">
        <v>20</v>
      </c>
      <c r="N22" s="98">
        <f>M22/M$28*100</f>
        <v>0.6736274840013472</v>
      </c>
      <c r="O22" s="270">
        <v>38</v>
      </c>
      <c r="P22" s="98">
        <f>O22/O28*100</f>
        <v>0.9011145364002845</v>
      </c>
      <c r="Q22" s="47">
        <v>37</v>
      </c>
      <c r="R22" s="48">
        <f t="shared" si="4"/>
        <v>0.48703435566671055</v>
      </c>
    </row>
    <row r="23" spans="2:18" ht="19.5" customHeight="1">
      <c r="B23" s="85" t="s">
        <v>205</v>
      </c>
      <c r="C23" s="47">
        <v>45</v>
      </c>
      <c r="D23" s="48">
        <f t="shared" si="0"/>
        <v>0.03992618092770699</v>
      </c>
      <c r="E23" s="47">
        <v>29</v>
      </c>
      <c r="F23" s="48">
        <f t="shared" si="1"/>
        <v>0.03496124124462019</v>
      </c>
      <c r="G23" s="47">
        <v>9</v>
      </c>
      <c r="H23" s="48">
        <f t="shared" si="2"/>
        <v>0.04162234657540582</v>
      </c>
      <c r="I23" s="50" t="s">
        <v>53</v>
      </c>
      <c r="J23" s="244" t="s">
        <v>53</v>
      </c>
      <c r="K23" s="47">
        <v>6</v>
      </c>
      <c r="L23" s="68">
        <f t="shared" si="3"/>
        <v>0.14936519790888725</v>
      </c>
      <c r="M23" s="86">
        <v>1</v>
      </c>
      <c r="N23" s="98" t="s">
        <v>55</v>
      </c>
      <c r="O23" s="270">
        <v>1</v>
      </c>
      <c r="P23" s="98" t="s">
        <v>55</v>
      </c>
      <c r="Q23" s="47">
        <v>8</v>
      </c>
      <c r="R23" s="48">
        <f t="shared" si="4"/>
        <v>0.10530472554955903</v>
      </c>
    </row>
    <row r="24" spans="2:18" ht="19.5" customHeight="1">
      <c r="B24" s="46" t="s">
        <v>206</v>
      </c>
      <c r="C24" s="47">
        <v>40</v>
      </c>
      <c r="D24" s="48">
        <f t="shared" si="0"/>
        <v>0.035489938602406214</v>
      </c>
      <c r="E24" s="47">
        <v>24</v>
      </c>
      <c r="F24" s="48">
        <f t="shared" si="1"/>
        <v>0.0289334410300305</v>
      </c>
      <c r="G24" s="47">
        <v>7</v>
      </c>
      <c r="H24" s="48">
        <f t="shared" si="2"/>
        <v>0.03237293622531564</v>
      </c>
      <c r="I24" s="47">
        <v>2</v>
      </c>
      <c r="J24" s="244" t="s">
        <v>275</v>
      </c>
      <c r="K24" s="47">
        <v>5</v>
      </c>
      <c r="L24" s="244" t="s">
        <v>275</v>
      </c>
      <c r="M24" s="50">
        <v>2</v>
      </c>
      <c r="N24" s="244" t="s">
        <v>55</v>
      </c>
      <c r="O24" s="275" t="s">
        <v>53</v>
      </c>
      <c r="P24" s="244" t="s">
        <v>53</v>
      </c>
      <c r="Q24" s="47">
        <v>4</v>
      </c>
      <c r="R24" s="244" t="s">
        <v>275</v>
      </c>
    </row>
    <row r="25" spans="2:18" ht="19.5" customHeight="1">
      <c r="B25" s="104" t="s">
        <v>207</v>
      </c>
      <c r="C25" s="47">
        <v>154</v>
      </c>
      <c r="D25" s="48">
        <f t="shared" si="0"/>
        <v>0.13663626361926395</v>
      </c>
      <c r="E25" s="47">
        <v>88</v>
      </c>
      <c r="F25" s="48">
        <f t="shared" si="1"/>
        <v>0.1060892837767785</v>
      </c>
      <c r="G25" s="47">
        <v>49</v>
      </c>
      <c r="H25" s="48">
        <f t="shared" si="2"/>
        <v>0.22661055357720947</v>
      </c>
      <c r="I25" s="47">
        <v>4</v>
      </c>
      <c r="J25" s="244" t="s">
        <v>275</v>
      </c>
      <c r="K25" s="47">
        <v>12</v>
      </c>
      <c r="L25" s="244" t="s">
        <v>275</v>
      </c>
      <c r="M25" s="86">
        <v>1</v>
      </c>
      <c r="N25" s="244" t="s">
        <v>275</v>
      </c>
      <c r="O25" s="275" t="s">
        <v>53</v>
      </c>
      <c r="P25" s="244" t="s">
        <v>53</v>
      </c>
      <c r="Q25" s="47">
        <v>10</v>
      </c>
      <c r="R25" s="48">
        <f t="shared" si="4"/>
        <v>0.1316309069369488</v>
      </c>
    </row>
    <row r="26" spans="2:18" ht="28.5" customHeight="1">
      <c r="B26" s="104" t="s">
        <v>208</v>
      </c>
      <c r="C26" s="47">
        <v>294</v>
      </c>
      <c r="D26" s="48">
        <f t="shared" si="0"/>
        <v>0.2608510487276857</v>
      </c>
      <c r="E26" s="47">
        <v>221</v>
      </c>
      <c r="F26" s="48">
        <f t="shared" si="1"/>
        <v>0.26642876948486416</v>
      </c>
      <c r="G26" s="47">
        <v>48</v>
      </c>
      <c r="H26" s="48">
        <f t="shared" si="2"/>
        <v>0.22198584840216434</v>
      </c>
      <c r="I26" s="47">
        <v>5</v>
      </c>
      <c r="J26" s="244" t="s">
        <v>275</v>
      </c>
      <c r="K26" s="47">
        <v>10</v>
      </c>
      <c r="L26" s="68">
        <f t="shared" si="3"/>
        <v>0.24894199651481203</v>
      </c>
      <c r="M26" s="86">
        <v>8</v>
      </c>
      <c r="N26" s="244">
        <f>M26/M28*100</f>
        <v>0.2694509936005389</v>
      </c>
      <c r="O26" s="275">
        <v>4</v>
      </c>
      <c r="P26" s="244" t="s">
        <v>55</v>
      </c>
      <c r="Q26" s="47">
        <v>17</v>
      </c>
      <c r="R26" s="48">
        <f t="shared" si="4"/>
        <v>0.22377254179281295</v>
      </c>
    </row>
    <row r="27" spans="2:18" ht="19.5" customHeight="1">
      <c r="B27" s="43" t="s">
        <v>198</v>
      </c>
      <c r="C27" s="101">
        <v>110268</v>
      </c>
      <c r="D27" s="72">
        <f t="shared" si="0"/>
        <v>97.83511374525322</v>
      </c>
      <c r="E27" s="44">
        <v>81335</v>
      </c>
      <c r="F27" s="72">
        <f t="shared" si="1"/>
        <v>98.05422609073045</v>
      </c>
      <c r="G27" s="44">
        <v>21012</v>
      </c>
      <c r="H27" s="45">
        <f t="shared" si="2"/>
        <v>97.17430513804744</v>
      </c>
      <c r="I27" s="44">
        <v>690</v>
      </c>
      <c r="J27" s="45">
        <f>I27/$I$28*100</f>
        <v>97.1830985915493</v>
      </c>
      <c r="K27" s="44">
        <v>3874</v>
      </c>
      <c r="L27" s="72">
        <f t="shared" si="3"/>
        <v>96.44012944983818</v>
      </c>
      <c r="M27" s="101">
        <v>2926</v>
      </c>
      <c r="N27" s="219">
        <f>M27/M$28*100</f>
        <v>98.5517009093971</v>
      </c>
      <c r="O27" s="276">
        <v>4147</v>
      </c>
      <c r="P27" s="219">
        <f>O27/O28*100</f>
        <v>98.34005216978895</v>
      </c>
      <c r="Q27" s="44">
        <v>7498</v>
      </c>
      <c r="R27" s="45">
        <f t="shared" si="4"/>
        <v>98.69685402132421</v>
      </c>
    </row>
    <row r="28" spans="2:18" s="53" customFormat="1" ht="19.5" customHeight="1">
      <c r="B28" s="43" t="s">
        <v>109</v>
      </c>
      <c r="C28" s="44">
        <v>112708</v>
      </c>
      <c r="D28" s="45">
        <f t="shared" si="0"/>
        <v>100</v>
      </c>
      <c r="E28" s="44">
        <v>82949</v>
      </c>
      <c r="F28" s="45">
        <f t="shared" si="1"/>
        <v>100</v>
      </c>
      <c r="G28" s="44">
        <v>21623</v>
      </c>
      <c r="H28" s="45">
        <f t="shared" si="2"/>
        <v>100</v>
      </c>
      <c r="I28" s="44">
        <v>710</v>
      </c>
      <c r="J28" s="45">
        <f>I28/$I$28*100</f>
        <v>100</v>
      </c>
      <c r="K28" s="44">
        <v>4017</v>
      </c>
      <c r="L28" s="72">
        <f t="shared" si="3"/>
        <v>100</v>
      </c>
      <c r="M28" s="101">
        <v>2969</v>
      </c>
      <c r="N28" s="45">
        <f>M28/M28*100</f>
        <v>100</v>
      </c>
      <c r="O28" s="167">
        <v>4217</v>
      </c>
      <c r="P28" s="45">
        <v>100</v>
      </c>
      <c r="Q28" s="44">
        <v>7597</v>
      </c>
      <c r="R28" s="45">
        <f t="shared" si="4"/>
        <v>100</v>
      </c>
    </row>
    <row r="29" spans="2:18" ht="39" customHeight="1">
      <c r="B29" s="362" t="s">
        <v>229</v>
      </c>
      <c r="C29" s="362"/>
      <c r="D29" s="362"/>
      <c r="E29" s="362"/>
      <c r="F29" s="362"/>
      <c r="G29" s="362"/>
      <c r="H29" s="362"/>
      <c r="I29" s="362"/>
      <c r="J29" s="362"/>
      <c r="K29" s="362"/>
      <c r="L29" s="362"/>
      <c r="M29" s="362"/>
      <c r="N29" s="362"/>
      <c r="O29" s="362"/>
      <c r="P29" s="362"/>
      <c r="Q29" s="362"/>
      <c r="R29" s="362"/>
    </row>
    <row r="30" spans="2:18" ht="33.75" customHeight="1">
      <c r="B30" s="362" t="s">
        <v>139</v>
      </c>
      <c r="C30" s="362"/>
      <c r="D30" s="362"/>
      <c r="E30" s="362"/>
      <c r="F30" s="362"/>
      <c r="G30" s="362"/>
      <c r="H30" s="362"/>
      <c r="I30" s="362"/>
      <c r="J30" s="362"/>
      <c r="K30" s="362"/>
      <c r="L30" s="362"/>
      <c r="M30" s="362"/>
      <c r="N30" s="362"/>
      <c r="O30" s="362"/>
      <c r="P30" s="362"/>
      <c r="Q30" s="362"/>
      <c r="R30" s="362"/>
    </row>
    <row r="31" spans="2:18" ht="19.5" customHeight="1">
      <c r="B31" s="371" t="s">
        <v>277</v>
      </c>
      <c r="C31" s="361"/>
      <c r="D31" s="361"/>
      <c r="E31" s="361"/>
      <c r="F31" s="361"/>
      <c r="G31" s="361"/>
      <c r="H31" s="361"/>
      <c r="I31" s="361"/>
      <c r="J31" s="361"/>
      <c r="K31" s="361"/>
      <c r="L31" s="361"/>
      <c r="M31" s="361"/>
      <c r="N31" s="361"/>
      <c r="O31" s="361"/>
      <c r="P31" s="361"/>
      <c r="Q31" s="361"/>
      <c r="R31" s="361"/>
    </row>
    <row r="33" ht="15">
      <c r="B33" s="37" t="s">
        <v>125</v>
      </c>
    </row>
  </sheetData>
  <sheetProtection/>
  <mergeCells count="7">
    <mergeCell ref="B4:R4"/>
    <mergeCell ref="B29:R29"/>
    <mergeCell ref="B30:R30"/>
    <mergeCell ref="B6:B8"/>
    <mergeCell ref="B31:R31"/>
    <mergeCell ref="M7:N7"/>
    <mergeCell ref="O6:R6"/>
  </mergeCells>
  <printOptions horizontalCentered="1"/>
  <pageMargins left="0" right="0" top="0.5" bottom="0.5" header="0.25" footer="0.25"/>
  <pageSetup fitToHeight="1" fitToWidth="1" horizontalDpi="600" verticalDpi="600" orientation="landscape" scale="86" r:id="rId1"/>
</worksheet>
</file>

<file path=xl/worksheets/sheet22.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83203125" style="37" customWidth="1"/>
    <col min="17" max="16384" width="9.33203125" style="37" customWidth="1"/>
  </cols>
  <sheetData>
    <row r="1" ht="15.75">
      <c r="A1" s="36"/>
    </row>
    <row r="2" spans="2:16" ht="15">
      <c r="B2" s="38" t="s">
        <v>251</v>
      </c>
      <c r="C2" s="39"/>
      <c r="D2" s="39"/>
      <c r="E2" s="39"/>
      <c r="F2" s="39"/>
      <c r="G2" s="39"/>
      <c r="H2" s="39"/>
      <c r="I2" s="39"/>
      <c r="J2" s="39"/>
      <c r="K2" s="39"/>
      <c r="L2" s="39"/>
      <c r="M2" s="39"/>
      <c r="N2" s="39"/>
      <c r="O2" s="39"/>
      <c r="P2" s="39"/>
    </row>
    <row r="3" spans="2:16" ht="15.75">
      <c r="B3" s="40" t="s">
        <v>190</v>
      </c>
      <c r="C3" s="39"/>
      <c r="D3" s="39"/>
      <c r="E3" s="39"/>
      <c r="F3" s="39"/>
      <c r="G3" s="39"/>
      <c r="H3" s="39"/>
      <c r="I3" s="39"/>
      <c r="J3" s="39"/>
      <c r="K3" s="39"/>
      <c r="L3" s="39"/>
      <c r="M3" s="39"/>
      <c r="N3" s="39"/>
      <c r="O3" s="39"/>
      <c r="P3" s="39"/>
    </row>
    <row r="4" spans="2:16" ht="15.75">
      <c r="B4" s="40" t="s">
        <v>257</v>
      </c>
      <c r="C4" s="39"/>
      <c r="D4" s="39"/>
      <c r="E4" s="39"/>
      <c r="F4" s="39"/>
      <c r="G4" s="39"/>
      <c r="H4" s="39"/>
      <c r="I4" s="39"/>
      <c r="J4" s="39"/>
      <c r="K4" s="39"/>
      <c r="L4" s="39"/>
      <c r="M4" s="39"/>
      <c r="N4" s="39"/>
      <c r="O4" s="39"/>
      <c r="P4" s="39"/>
    </row>
    <row r="5" spans="2:16" ht="15">
      <c r="B5" s="38" t="s">
        <v>276</v>
      </c>
      <c r="C5" s="39"/>
      <c r="D5" s="39"/>
      <c r="E5" s="39"/>
      <c r="F5" s="39"/>
      <c r="G5" s="39"/>
      <c r="H5" s="39"/>
      <c r="I5" s="39"/>
      <c r="J5" s="39"/>
      <c r="K5" s="39"/>
      <c r="L5" s="39"/>
      <c r="M5" s="39"/>
      <c r="N5" s="39"/>
      <c r="O5" s="39"/>
      <c r="P5" s="39"/>
    </row>
    <row r="6" spans="2:16" ht="15">
      <c r="B6" s="356" t="s">
        <v>288</v>
      </c>
      <c r="C6" s="57" t="s">
        <v>248</v>
      </c>
      <c r="D6" s="58"/>
      <c r="E6" s="58"/>
      <c r="F6" s="58"/>
      <c r="G6" s="58"/>
      <c r="H6" s="58"/>
      <c r="I6" s="58"/>
      <c r="J6" s="58"/>
      <c r="K6" s="58"/>
      <c r="L6" s="59"/>
      <c r="M6" s="58"/>
      <c r="N6" s="58"/>
      <c r="O6" s="63"/>
      <c r="P6" s="62"/>
    </row>
    <row r="7" spans="2:16" ht="15">
      <c r="B7" s="369"/>
      <c r="C7" s="61" t="s">
        <v>241</v>
      </c>
      <c r="D7" s="62"/>
      <c r="E7" s="63" t="s">
        <v>242</v>
      </c>
      <c r="F7" s="62"/>
      <c r="G7" s="229" t="s">
        <v>243</v>
      </c>
      <c r="H7" s="62"/>
      <c r="I7" s="229" t="s">
        <v>244</v>
      </c>
      <c r="J7" s="62"/>
      <c r="K7" s="63" t="s">
        <v>245</v>
      </c>
      <c r="L7" s="62"/>
      <c r="M7" s="64" t="s">
        <v>246</v>
      </c>
      <c r="N7" s="62"/>
      <c r="O7" s="63" t="s">
        <v>290</v>
      </c>
      <c r="P7" s="62"/>
    </row>
    <row r="8" spans="2:16" ht="15">
      <c r="B8" s="370"/>
      <c r="C8" s="66" t="s">
        <v>22</v>
      </c>
      <c r="D8" s="66" t="s">
        <v>36</v>
      </c>
      <c r="E8" s="66" t="s">
        <v>22</v>
      </c>
      <c r="F8" s="66" t="s">
        <v>36</v>
      </c>
      <c r="G8" s="66" t="s">
        <v>22</v>
      </c>
      <c r="H8" s="66" t="s">
        <v>36</v>
      </c>
      <c r="I8" s="66" t="s">
        <v>22</v>
      </c>
      <c r="J8" s="66" t="s">
        <v>36</v>
      </c>
      <c r="K8" s="66" t="s">
        <v>22</v>
      </c>
      <c r="L8" s="41" t="s">
        <v>36</v>
      </c>
      <c r="M8" s="41" t="s">
        <v>22</v>
      </c>
      <c r="N8" s="66" t="s">
        <v>36</v>
      </c>
      <c r="O8" s="66" t="s">
        <v>22</v>
      </c>
      <c r="P8" s="66" t="s">
        <v>36</v>
      </c>
    </row>
    <row r="9" spans="2:16" ht="15.75">
      <c r="B9" s="258" t="s">
        <v>227</v>
      </c>
      <c r="C9" s="200"/>
      <c r="D9" s="200"/>
      <c r="E9" s="200"/>
      <c r="F9" s="200"/>
      <c r="G9" s="200"/>
      <c r="H9" s="200"/>
      <c r="I9" s="200"/>
      <c r="J9" s="200"/>
      <c r="K9" s="200"/>
      <c r="L9" s="205"/>
      <c r="M9" s="205"/>
      <c r="N9" s="200"/>
      <c r="O9" s="200"/>
      <c r="P9" s="200"/>
    </row>
    <row r="10" spans="2:16" ht="15">
      <c r="B10" s="207" t="s">
        <v>176</v>
      </c>
      <c r="C10" s="196"/>
      <c r="D10" s="197"/>
      <c r="E10" s="196"/>
      <c r="F10" s="197"/>
      <c r="G10" s="196"/>
      <c r="H10" s="197"/>
      <c r="I10" s="196"/>
      <c r="J10" s="197"/>
      <c r="K10" s="196"/>
      <c r="L10" s="198"/>
      <c r="M10" s="199"/>
      <c r="N10" s="197"/>
      <c r="O10" s="196"/>
      <c r="P10" s="197"/>
    </row>
    <row r="11" spans="2:16" ht="15">
      <c r="B11" s="203" t="s">
        <v>179</v>
      </c>
      <c r="C11" s="109">
        <v>105978</v>
      </c>
      <c r="D11" s="48">
        <f>C11/$C$29*100</f>
        <v>94.02881783014514</v>
      </c>
      <c r="E11" s="109">
        <v>8606</v>
      </c>
      <c r="F11" s="48">
        <f>E11/$E$29*100</f>
        <v>95.64347632807291</v>
      </c>
      <c r="G11" s="109">
        <v>26226</v>
      </c>
      <c r="H11" s="48">
        <f>G11/$G$29*100</f>
        <v>94.96668597914253</v>
      </c>
      <c r="I11" s="109">
        <v>31385</v>
      </c>
      <c r="J11" s="48">
        <f>I11/$I$29*100</f>
        <v>94.25207964203129</v>
      </c>
      <c r="K11" s="47">
        <v>26538</v>
      </c>
      <c r="L11" s="68">
        <f>K11/$K$29*100</f>
        <v>93.45024297485739</v>
      </c>
      <c r="M11" s="86">
        <v>10721</v>
      </c>
      <c r="N11" s="98">
        <f>M11/M$29*100</f>
        <v>92.29511019283747</v>
      </c>
      <c r="O11" s="47">
        <v>2494</v>
      </c>
      <c r="P11" s="48">
        <f>O11/$O$29*100</f>
        <v>89.97113997113996</v>
      </c>
    </row>
    <row r="12" spans="2:16" ht="15">
      <c r="B12" s="203" t="s">
        <v>177</v>
      </c>
      <c r="C12" s="109">
        <v>4392</v>
      </c>
      <c r="D12" s="48">
        <f>C12/$C$29*100</f>
        <v>3.896795258544203</v>
      </c>
      <c r="E12" s="109">
        <v>227</v>
      </c>
      <c r="F12" s="48">
        <f>E12/$E$29*100</f>
        <v>2.522782840631251</v>
      </c>
      <c r="G12" s="109">
        <v>824</v>
      </c>
      <c r="H12" s="48">
        <f>G12/$G$29*100</f>
        <v>2.9837775202780996</v>
      </c>
      <c r="I12" s="109">
        <v>1238</v>
      </c>
      <c r="J12" s="48">
        <f>I12/$I$29*100</f>
        <v>3.7178293642451723</v>
      </c>
      <c r="K12" s="47">
        <v>1284</v>
      </c>
      <c r="L12" s="68">
        <f>K12/$K$29*100</f>
        <v>4.521445172195225</v>
      </c>
      <c r="M12" s="86">
        <v>630</v>
      </c>
      <c r="N12" s="98">
        <f>M12/M$29*100</f>
        <v>5.4235537190082646</v>
      </c>
      <c r="O12" s="47">
        <v>189</v>
      </c>
      <c r="P12" s="48">
        <f>O12/$O$29*100</f>
        <v>6.8181818181818175</v>
      </c>
    </row>
    <row r="13" spans="2:16" ht="15">
      <c r="B13" s="203" t="s">
        <v>178</v>
      </c>
      <c r="C13" s="109">
        <v>1894</v>
      </c>
      <c r="D13" s="48">
        <f>C13/$C$29*100</f>
        <v>1.6804485928239343</v>
      </c>
      <c r="E13" s="109">
        <v>145</v>
      </c>
      <c r="F13" s="48">
        <f>E13/$E$29*100</f>
        <v>1.611469215381196</v>
      </c>
      <c r="G13" s="109">
        <v>459</v>
      </c>
      <c r="H13" s="48">
        <f>G13/$G$29*100</f>
        <v>1.662079953650058</v>
      </c>
      <c r="I13" s="109">
        <v>546</v>
      </c>
      <c r="J13" s="48">
        <f>I13/$I$29*100</f>
        <v>1.6396888795459321</v>
      </c>
      <c r="K13" s="47">
        <v>460</v>
      </c>
      <c r="L13" s="68">
        <f>K13/$K$29*100</f>
        <v>1.6198323825621523</v>
      </c>
      <c r="M13" s="86">
        <v>215</v>
      </c>
      <c r="N13" s="98">
        <f>M13/M$29*100</f>
        <v>1.8508953168044078</v>
      </c>
      <c r="O13" s="47">
        <v>68</v>
      </c>
      <c r="P13" s="48">
        <f>O13/$O$29*100</f>
        <v>2.4531024531024532</v>
      </c>
    </row>
    <row r="14" spans="2:16" ht="15">
      <c r="B14" s="201"/>
      <c r="C14" s="196"/>
      <c r="D14" s="197"/>
      <c r="E14" s="196"/>
      <c r="F14" s="197"/>
      <c r="G14" s="196"/>
      <c r="H14" s="197"/>
      <c r="I14" s="196"/>
      <c r="J14" s="197"/>
      <c r="K14" s="196"/>
      <c r="L14" s="198"/>
      <c r="M14" s="199"/>
      <c r="N14" s="197"/>
      <c r="O14" s="196"/>
      <c r="P14" s="197"/>
    </row>
    <row r="15" spans="2:16" s="53" customFormat="1" ht="19.5" customHeight="1">
      <c r="B15" s="46" t="s">
        <v>253</v>
      </c>
      <c r="C15" s="47"/>
      <c r="D15" s="48"/>
      <c r="E15" s="47"/>
      <c r="F15" s="95"/>
      <c r="G15" s="47"/>
      <c r="H15" s="48"/>
      <c r="I15" s="52"/>
      <c r="J15" s="95"/>
      <c r="K15" s="52"/>
      <c r="L15" s="96"/>
      <c r="M15" s="51"/>
      <c r="N15" s="99"/>
      <c r="O15" s="47"/>
      <c r="P15" s="95"/>
    </row>
    <row r="16" spans="2:16" s="53" customFormat="1" ht="19.5" customHeight="1">
      <c r="B16" s="230" t="s">
        <v>180</v>
      </c>
      <c r="C16" s="47">
        <v>72507</v>
      </c>
      <c r="D16" s="48">
        <f>C16/$C$29*100</f>
        <v>64.33172445611669</v>
      </c>
      <c r="E16" s="47">
        <v>6656</v>
      </c>
      <c r="F16" s="48">
        <f>E16/$E$29*100</f>
        <v>73.97199377639475</v>
      </c>
      <c r="G16" s="47">
        <v>18948</v>
      </c>
      <c r="H16" s="48">
        <f>G16/$G$29*100</f>
        <v>68.61239860950174</v>
      </c>
      <c r="I16" s="47">
        <v>21630</v>
      </c>
      <c r="J16" s="48">
        <f>I16/$I$29*100</f>
        <v>64.95690561278117</v>
      </c>
      <c r="K16" s="47">
        <v>17381</v>
      </c>
      <c r="L16" s="68">
        <f>K16/$K$29*100</f>
        <v>61.20501443763645</v>
      </c>
      <c r="M16" s="86">
        <v>6524</v>
      </c>
      <c r="N16" s="98">
        <f>M16/M$29*100</f>
        <v>56.16391184573003</v>
      </c>
      <c r="O16" s="47">
        <v>1363</v>
      </c>
      <c r="P16" s="48">
        <f>O16/$O$29*100</f>
        <v>49.17027417027417</v>
      </c>
    </row>
    <row r="17" spans="2:16" s="53" customFormat="1" ht="19.5" customHeight="1">
      <c r="B17" s="231" t="s">
        <v>181</v>
      </c>
      <c r="C17" s="47">
        <v>689</v>
      </c>
      <c r="D17" s="48">
        <f>C17/$C$29*100</f>
        <v>0.6113141924264471</v>
      </c>
      <c r="E17" s="47">
        <v>59</v>
      </c>
      <c r="F17" s="48">
        <f>E17/$E$29*100</f>
        <v>0.6557012669482107</v>
      </c>
      <c r="G17" s="47">
        <v>144</v>
      </c>
      <c r="H17" s="48">
        <f>G17/$G$29*100</f>
        <v>0.5214368482039398</v>
      </c>
      <c r="I17" s="47">
        <v>209</v>
      </c>
      <c r="J17" s="48">
        <f>I17/$I$29*100</f>
        <v>0.6276464758701462</v>
      </c>
      <c r="K17" s="47">
        <v>197</v>
      </c>
      <c r="L17" s="68">
        <f>K17/$K$29*100</f>
        <v>0.6937108247059652</v>
      </c>
      <c r="M17" s="100">
        <v>67</v>
      </c>
      <c r="N17" s="98">
        <f>M17/M$29*100</f>
        <v>0.5767906336088154</v>
      </c>
      <c r="O17" s="47">
        <v>13</v>
      </c>
      <c r="P17" s="48">
        <f>O17/$O$29*100</f>
        <v>0.468975468975469</v>
      </c>
    </row>
    <row r="18" spans="2:16" s="53" customFormat="1" ht="19.5" customHeight="1">
      <c r="B18" s="231" t="s">
        <v>182</v>
      </c>
      <c r="C18" s="47">
        <v>2780</v>
      </c>
      <c r="D18" s="48">
        <f>C18/$C$29*100</f>
        <v>2.466550732867232</v>
      </c>
      <c r="E18" s="47">
        <v>292</v>
      </c>
      <c r="F18" s="48">
        <f>E18/$E$29*100</f>
        <v>3.2451655923538563</v>
      </c>
      <c r="G18" s="47">
        <v>717</v>
      </c>
      <c r="H18" s="48">
        <f>G18/$G$29*100</f>
        <v>2.5963209733487833</v>
      </c>
      <c r="I18" s="47">
        <v>856</v>
      </c>
      <c r="J18" s="48">
        <f>I18/$I$29*100</f>
        <v>2.570647767200216</v>
      </c>
      <c r="K18" s="47">
        <v>615</v>
      </c>
      <c r="L18" s="68">
        <f>K18/$K$29*100</f>
        <v>2.1656454679907036</v>
      </c>
      <c r="M18" s="86">
        <v>248</v>
      </c>
      <c r="N18" s="98">
        <f>M18/M$29*100</f>
        <v>2.1349862258953167</v>
      </c>
      <c r="O18" s="47">
        <v>52</v>
      </c>
      <c r="P18" s="48">
        <f>O18/$O$29*100</f>
        <v>1.875901875901876</v>
      </c>
    </row>
    <row r="19" spans="2:16" s="53" customFormat="1" ht="19.5" customHeight="1">
      <c r="B19" s="230" t="s">
        <v>183</v>
      </c>
      <c r="C19" s="47">
        <v>36698</v>
      </c>
      <c r="D19" s="48">
        <f>C19/$C$29*100</f>
        <v>32.56024417077759</v>
      </c>
      <c r="E19" s="47">
        <v>1989</v>
      </c>
      <c r="F19" s="48">
        <f>E19/$E$29*100</f>
        <v>22.104912202711713</v>
      </c>
      <c r="G19" s="47">
        <v>7800</v>
      </c>
      <c r="H19" s="48">
        <f>G19/$G$29*100</f>
        <v>28.24449594438007</v>
      </c>
      <c r="I19" s="47">
        <v>10595</v>
      </c>
      <c r="J19" s="48">
        <f>I19/$I$29*100</f>
        <v>31.81777230547464</v>
      </c>
      <c r="K19" s="47">
        <v>10198</v>
      </c>
      <c r="L19" s="68">
        <f>K19/$K$29*100</f>
        <v>35.91097964645398</v>
      </c>
      <c r="M19" s="86">
        <v>4772</v>
      </c>
      <c r="N19" s="98">
        <f>M19/M$29*100</f>
        <v>41.08126721763085</v>
      </c>
      <c r="O19" s="47">
        <v>1340</v>
      </c>
      <c r="P19" s="48">
        <f>O19/$O$29*100</f>
        <v>48.34054834054834</v>
      </c>
    </row>
    <row r="20" spans="2:16" s="53" customFormat="1" ht="19.5" customHeight="1">
      <c r="B20" s="97"/>
      <c r="C20" s="47"/>
      <c r="D20" s="48"/>
      <c r="E20" s="47"/>
      <c r="F20" s="48"/>
      <c r="G20" s="47"/>
      <c r="H20" s="48"/>
      <c r="I20" s="47"/>
      <c r="J20" s="48"/>
      <c r="K20" s="47"/>
      <c r="L20" s="68"/>
      <c r="M20" s="86"/>
      <c r="N20" s="98"/>
      <c r="O20" s="47"/>
      <c r="P20" s="48"/>
    </row>
    <row r="21" spans="2:16" s="53" customFormat="1" ht="19.5" customHeight="1">
      <c r="B21" s="97" t="s">
        <v>333</v>
      </c>
      <c r="C21" s="47">
        <v>12916</v>
      </c>
      <c r="D21" s="48">
        <f>C21/$C$29*100</f>
        <v>11.459701174716967</v>
      </c>
      <c r="E21" s="47">
        <v>1121</v>
      </c>
      <c r="F21" s="48">
        <f>E21/$E$29*100</f>
        <v>12.458324072016005</v>
      </c>
      <c r="G21" s="47">
        <v>3416</v>
      </c>
      <c r="H21" s="48">
        <f>G21/$G$29*100</f>
        <v>12.369640787949015</v>
      </c>
      <c r="I21" s="47">
        <v>3804</v>
      </c>
      <c r="J21" s="48">
        <f>I21/$I$29*100</f>
        <v>11.423766479473858</v>
      </c>
      <c r="K21" s="47">
        <v>2940</v>
      </c>
      <c r="L21" s="68">
        <f>K21/$K$29*100</f>
        <v>10.352841749418973</v>
      </c>
      <c r="M21" s="86">
        <v>1262</v>
      </c>
      <c r="N21" s="98">
        <f>M21/M$29*100</f>
        <v>10.864325068870523</v>
      </c>
      <c r="O21" s="47">
        <v>370</v>
      </c>
      <c r="P21" s="48">
        <f>O21/$O$29*100</f>
        <v>13.347763347763347</v>
      </c>
    </row>
    <row r="22" spans="2:16" ht="15">
      <c r="B22" s="201"/>
      <c r="C22" s="196"/>
      <c r="D22" s="197"/>
      <c r="E22" s="196"/>
      <c r="F22" s="197"/>
      <c r="G22" s="196"/>
      <c r="H22" s="197"/>
      <c r="I22" s="196"/>
      <c r="J22" s="197"/>
      <c r="K22" s="196"/>
      <c r="L22" s="198"/>
      <c r="M22" s="199"/>
      <c r="N22" s="197"/>
      <c r="O22" s="196"/>
      <c r="P22" s="197"/>
    </row>
    <row r="23" spans="2:16" ht="19.5" customHeight="1">
      <c r="B23" s="254" t="s">
        <v>184</v>
      </c>
      <c r="C23" s="47"/>
      <c r="D23" s="48"/>
      <c r="E23" s="47"/>
      <c r="F23" s="95"/>
      <c r="G23" s="47"/>
      <c r="H23" s="48"/>
      <c r="I23" s="52"/>
      <c r="J23" s="95"/>
      <c r="K23" s="52"/>
      <c r="L23" s="96"/>
      <c r="M23" s="96"/>
      <c r="N23" s="95"/>
      <c r="O23" s="47"/>
      <c r="P23" s="95"/>
    </row>
    <row r="24" spans="2:16" ht="19.5" customHeight="1">
      <c r="B24" s="97" t="s">
        <v>185</v>
      </c>
      <c r="C24" s="47">
        <v>451</v>
      </c>
      <c r="D24" s="48">
        <f aca="true" t="shared" si="0" ref="D24:D29">C24/$C$29*100</f>
        <v>0.40014905774213005</v>
      </c>
      <c r="E24" s="47">
        <v>20</v>
      </c>
      <c r="F24" s="48">
        <f>E24/$E$29*100</f>
        <v>0.22227161591464767</v>
      </c>
      <c r="G24" s="47">
        <v>96</v>
      </c>
      <c r="H24" s="48">
        <f aca="true" t="shared" si="1" ref="H24:H29">G24/$G$29*100</f>
        <v>0.34762456546929316</v>
      </c>
      <c r="I24" s="50">
        <v>119</v>
      </c>
      <c r="J24" s="48">
        <f aca="true" t="shared" si="2" ref="J24:J29">I24/$I$29*100</f>
        <v>0.3573680891318058</v>
      </c>
      <c r="K24" s="47">
        <v>132</v>
      </c>
      <c r="L24" s="68">
        <f aca="true" t="shared" si="3" ref="L24:L29">K24/$K$29*100</f>
        <v>0.46482146630044374</v>
      </c>
      <c r="M24" s="86">
        <v>68</v>
      </c>
      <c r="N24" s="98">
        <f>M24/M$29*100</f>
        <v>0.5853994490358126</v>
      </c>
      <c r="O24" s="47">
        <v>16</v>
      </c>
      <c r="P24" s="48">
        <f>O24/$O$29*100</f>
        <v>0.5772005772005772</v>
      </c>
    </row>
    <row r="25" spans="2:16" ht="19.5" customHeight="1">
      <c r="B25" s="97" t="s">
        <v>186</v>
      </c>
      <c r="C25" s="47">
        <v>547</v>
      </c>
      <c r="D25" s="48">
        <f t="shared" si="0"/>
        <v>0.485324910387905</v>
      </c>
      <c r="E25" s="47">
        <v>48</v>
      </c>
      <c r="F25" s="48">
        <f>E25/$E$29*100</f>
        <v>0.5334518781951545</v>
      </c>
      <c r="G25" s="47">
        <v>92</v>
      </c>
      <c r="H25" s="48">
        <f t="shared" si="1"/>
        <v>0.3331402085747393</v>
      </c>
      <c r="I25" s="47">
        <v>150</v>
      </c>
      <c r="J25" s="48">
        <f t="shared" si="2"/>
        <v>0.4504639778972342</v>
      </c>
      <c r="K25" s="47">
        <v>155</v>
      </c>
      <c r="L25" s="68">
        <f t="shared" si="3"/>
        <v>0.5458130854285513</v>
      </c>
      <c r="M25" s="86">
        <v>87</v>
      </c>
      <c r="N25" s="98">
        <f>M25/M$29*100</f>
        <v>0.7489669421487604</v>
      </c>
      <c r="O25" s="47">
        <v>15</v>
      </c>
      <c r="P25" s="48">
        <f>O25/$O$29*100</f>
        <v>0.5411255411255411</v>
      </c>
    </row>
    <row r="26" spans="2:16" ht="19.5" customHeight="1">
      <c r="B26" s="46" t="s">
        <v>187</v>
      </c>
      <c r="C26" s="47">
        <v>185</v>
      </c>
      <c r="D26" s="48">
        <f t="shared" si="0"/>
        <v>0.16414096603612874</v>
      </c>
      <c r="E26" s="47">
        <v>8</v>
      </c>
      <c r="F26" s="48">
        <f>E26/$E$29*100</f>
        <v>0.08890864636585907</v>
      </c>
      <c r="G26" s="47">
        <v>26</v>
      </c>
      <c r="H26" s="48">
        <f t="shared" si="1"/>
        <v>0.09414831981460023</v>
      </c>
      <c r="I26" s="47">
        <v>52</v>
      </c>
      <c r="J26" s="48">
        <f t="shared" si="2"/>
        <v>0.1561608456710412</v>
      </c>
      <c r="K26" s="47">
        <v>57</v>
      </c>
      <c r="L26" s="68">
        <f t="shared" si="3"/>
        <v>0.20071836044791885</v>
      </c>
      <c r="M26" s="86">
        <v>33</v>
      </c>
      <c r="N26" s="98">
        <f>M26/M$29*100</f>
        <v>0.2840909090909091</v>
      </c>
      <c r="O26" s="47">
        <v>9</v>
      </c>
      <c r="P26" s="48">
        <f>O26/$O$29*100</f>
        <v>0.3246753246753247</v>
      </c>
    </row>
    <row r="27" spans="2:16" ht="19.5" customHeight="1">
      <c r="B27" s="230" t="s">
        <v>188</v>
      </c>
      <c r="C27" s="47">
        <v>77</v>
      </c>
      <c r="D27" s="48">
        <f t="shared" si="0"/>
        <v>0.06831813180963198</v>
      </c>
      <c r="E27" s="47">
        <v>5</v>
      </c>
      <c r="F27" s="98" t="s">
        <v>55</v>
      </c>
      <c r="G27" s="47">
        <v>6</v>
      </c>
      <c r="H27" s="48">
        <f t="shared" si="1"/>
        <v>0.021726535341830822</v>
      </c>
      <c r="I27" s="47">
        <v>19</v>
      </c>
      <c r="J27" s="48">
        <f t="shared" si="2"/>
        <v>0.057058770533649654</v>
      </c>
      <c r="K27" s="47">
        <v>23</v>
      </c>
      <c r="L27" s="68">
        <f t="shared" si="3"/>
        <v>0.08099161912810761</v>
      </c>
      <c r="M27" s="86">
        <v>16</v>
      </c>
      <c r="N27" s="98">
        <f>M27/M$29*100</f>
        <v>0.13774104683195593</v>
      </c>
      <c r="O27" s="47">
        <v>8</v>
      </c>
      <c r="P27" s="48">
        <f>O27/$O$29*100</f>
        <v>0.2886002886002886</v>
      </c>
    </row>
    <row r="28" spans="2:16" ht="19.5" customHeight="1">
      <c r="B28" s="230" t="s">
        <v>189</v>
      </c>
      <c r="C28" s="47">
        <v>108</v>
      </c>
      <c r="D28" s="48">
        <f t="shared" si="0"/>
        <v>0.09582283422649679</v>
      </c>
      <c r="E28" s="47">
        <v>3</v>
      </c>
      <c r="F28" s="98" t="s">
        <v>55</v>
      </c>
      <c r="G28" s="47">
        <v>20</v>
      </c>
      <c r="H28" s="48">
        <f t="shared" si="1"/>
        <v>0.07242178447276941</v>
      </c>
      <c r="I28" s="47">
        <v>33</v>
      </c>
      <c r="J28" s="48">
        <f t="shared" si="2"/>
        <v>0.09910207513739151</v>
      </c>
      <c r="K28" s="47">
        <v>34</v>
      </c>
      <c r="L28" s="68">
        <f t="shared" si="3"/>
        <v>0.11972674131981126</v>
      </c>
      <c r="M28" s="86">
        <v>17</v>
      </c>
      <c r="N28" s="98">
        <f>M28/M$29*100</f>
        <v>0.14634986225895316</v>
      </c>
      <c r="O28" s="47">
        <v>1</v>
      </c>
      <c r="P28" s="98" t="s">
        <v>55</v>
      </c>
    </row>
    <row r="29" spans="2:16" s="53" customFormat="1" ht="19.5" customHeight="1">
      <c r="B29" s="43" t="s">
        <v>109</v>
      </c>
      <c r="C29" s="44">
        <v>112708</v>
      </c>
      <c r="D29" s="45">
        <f t="shared" si="0"/>
        <v>100</v>
      </c>
      <c r="E29" s="44">
        <v>8998</v>
      </c>
      <c r="F29" s="45">
        <f>E29/$E$29*100</f>
        <v>100</v>
      </c>
      <c r="G29" s="44">
        <v>27616</v>
      </c>
      <c r="H29" s="45">
        <f t="shared" si="1"/>
        <v>100</v>
      </c>
      <c r="I29" s="44">
        <v>33299</v>
      </c>
      <c r="J29" s="45">
        <f t="shared" si="2"/>
        <v>100</v>
      </c>
      <c r="K29" s="44">
        <v>28398</v>
      </c>
      <c r="L29" s="72">
        <f t="shared" si="3"/>
        <v>100</v>
      </c>
      <c r="M29" s="101">
        <v>11616</v>
      </c>
      <c r="N29" s="45">
        <f>M29/M29*100</f>
        <v>100</v>
      </c>
      <c r="O29" s="44">
        <v>2772</v>
      </c>
      <c r="P29" s="45">
        <f>O29/$O$29*100</f>
        <v>100</v>
      </c>
    </row>
    <row r="30" spans="2:16" s="53" customFormat="1" ht="19.5" customHeight="1">
      <c r="B30" s="210"/>
      <c r="C30" s="103"/>
      <c r="D30" s="211"/>
      <c r="E30" s="103"/>
      <c r="F30" s="211"/>
      <c r="G30" s="103"/>
      <c r="H30" s="211"/>
      <c r="I30" s="103"/>
      <c r="J30" s="211"/>
      <c r="K30" s="103"/>
      <c r="L30" s="211"/>
      <c r="M30" s="103"/>
      <c r="N30" s="211"/>
      <c r="O30" s="103"/>
      <c r="P30" s="211"/>
    </row>
    <row r="31" spans="2:16" ht="26.25" customHeight="1">
      <c r="B31" s="362" t="s">
        <v>252</v>
      </c>
      <c r="C31" s="362"/>
      <c r="D31" s="362"/>
      <c r="E31" s="362"/>
      <c r="F31" s="362"/>
      <c r="G31" s="362"/>
      <c r="H31" s="362"/>
      <c r="I31" s="362"/>
      <c r="J31" s="362"/>
      <c r="K31" s="362"/>
      <c r="L31" s="362"/>
      <c r="M31" s="362"/>
      <c r="N31" s="362"/>
      <c r="O31" s="362"/>
      <c r="P31" s="362"/>
    </row>
    <row r="32" spans="2:16" ht="19.5" customHeight="1">
      <c r="B32" s="371" t="s">
        <v>277</v>
      </c>
      <c r="C32" s="361"/>
      <c r="D32" s="361"/>
      <c r="E32" s="361"/>
      <c r="F32" s="361"/>
      <c r="G32" s="361"/>
      <c r="H32" s="361"/>
      <c r="I32" s="361"/>
      <c r="J32" s="361"/>
      <c r="K32" s="361"/>
      <c r="L32" s="361"/>
      <c r="M32" s="361"/>
      <c r="N32" s="361"/>
      <c r="O32" s="361"/>
      <c r="P32" s="361"/>
    </row>
  </sheetData>
  <sheetProtection/>
  <mergeCells count="3">
    <mergeCell ref="B31:P31"/>
    <mergeCell ref="B6:B8"/>
    <mergeCell ref="B32:P32"/>
  </mergeCells>
  <printOptions horizontalCentered="1"/>
  <pageMargins left="0" right="0" top="0.5" bottom="0.5" header="0.25" footer="0.25"/>
  <pageSetup fitToHeight="1" fitToWidth="1" horizontalDpi="600" verticalDpi="600" orientation="landscape" scale="87" r:id="rId1"/>
</worksheet>
</file>

<file path=xl/worksheets/sheet23.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83203125" style="37" customWidth="1"/>
    <col min="17" max="16384" width="9.33203125" style="37" customWidth="1"/>
  </cols>
  <sheetData>
    <row r="1" ht="15.75">
      <c r="A1" s="36"/>
    </row>
    <row r="2" spans="2:16" ht="15">
      <c r="B2" s="38" t="s">
        <v>259</v>
      </c>
      <c r="C2" s="39"/>
      <c r="D2" s="39"/>
      <c r="E2" s="39"/>
      <c r="F2" s="39"/>
      <c r="G2" s="39"/>
      <c r="H2" s="39"/>
      <c r="I2" s="39"/>
      <c r="J2" s="39"/>
      <c r="K2" s="39"/>
      <c r="L2" s="39"/>
      <c r="M2" s="39"/>
      <c r="N2" s="39"/>
      <c r="O2" s="39"/>
      <c r="P2" s="39"/>
    </row>
    <row r="3" spans="2:16" ht="15.75">
      <c r="B3" s="40" t="s">
        <v>260</v>
      </c>
      <c r="C3" s="39"/>
      <c r="D3" s="39"/>
      <c r="E3" s="39"/>
      <c r="F3" s="39"/>
      <c r="G3" s="39"/>
      <c r="H3" s="39"/>
      <c r="I3" s="39"/>
      <c r="J3" s="39"/>
      <c r="K3" s="39"/>
      <c r="L3" s="39"/>
      <c r="M3" s="39"/>
      <c r="N3" s="39"/>
      <c r="O3" s="39"/>
      <c r="P3" s="39"/>
    </row>
    <row r="4" spans="2:16" ht="15">
      <c r="B4" s="38" t="s">
        <v>276</v>
      </c>
      <c r="C4" s="39"/>
      <c r="D4" s="39"/>
      <c r="E4" s="39"/>
      <c r="F4" s="39"/>
      <c r="G4" s="39"/>
      <c r="H4" s="39"/>
      <c r="I4" s="39"/>
      <c r="J4" s="39"/>
      <c r="K4" s="39"/>
      <c r="L4" s="39"/>
      <c r="M4" s="39"/>
      <c r="N4" s="39"/>
      <c r="O4" s="39"/>
      <c r="P4" s="39"/>
    </row>
    <row r="5" spans="2:16" ht="15">
      <c r="B5" s="314" t="s">
        <v>227</v>
      </c>
      <c r="C5" s="57" t="s">
        <v>248</v>
      </c>
      <c r="D5" s="58"/>
      <c r="E5" s="58"/>
      <c r="F5" s="58"/>
      <c r="G5" s="58"/>
      <c r="H5" s="58"/>
      <c r="I5" s="58"/>
      <c r="J5" s="58"/>
      <c r="K5" s="58"/>
      <c r="L5" s="59"/>
      <c r="M5" s="58"/>
      <c r="N5" s="58"/>
      <c r="O5" s="63"/>
      <c r="P5" s="62"/>
    </row>
    <row r="6" spans="2:16" ht="15">
      <c r="B6" s="375"/>
      <c r="C6" s="61" t="s">
        <v>241</v>
      </c>
      <c r="D6" s="62"/>
      <c r="E6" s="63" t="s">
        <v>242</v>
      </c>
      <c r="F6" s="62"/>
      <c r="G6" s="229" t="s">
        <v>243</v>
      </c>
      <c r="H6" s="62"/>
      <c r="I6" s="229" t="s">
        <v>244</v>
      </c>
      <c r="J6" s="62"/>
      <c r="K6" s="63" t="s">
        <v>245</v>
      </c>
      <c r="L6" s="62"/>
      <c r="M6" s="64" t="s">
        <v>246</v>
      </c>
      <c r="N6" s="62"/>
      <c r="O6" s="63" t="s">
        <v>290</v>
      </c>
      <c r="P6" s="62"/>
    </row>
    <row r="7" spans="2:16" ht="15">
      <c r="B7" s="376"/>
      <c r="C7" s="66" t="s">
        <v>22</v>
      </c>
      <c r="D7" s="66" t="s">
        <v>36</v>
      </c>
      <c r="E7" s="66" t="s">
        <v>22</v>
      </c>
      <c r="F7" s="66" t="s">
        <v>36</v>
      </c>
      <c r="G7" s="66" t="s">
        <v>22</v>
      </c>
      <c r="H7" s="66" t="s">
        <v>36</v>
      </c>
      <c r="I7" s="66" t="s">
        <v>22</v>
      </c>
      <c r="J7" s="66" t="s">
        <v>36</v>
      </c>
      <c r="K7" s="66" t="s">
        <v>22</v>
      </c>
      <c r="L7" s="41" t="s">
        <v>36</v>
      </c>
      <c r="M7" s="41" t="s">
        <v>22</v>
      </c>
      <c r="N7" s="66" t="s">
        <v>36</v>
      </c>
      <c r="O7" s="66" t="s">
        <v>22</v>
      </c>
      <c r="P7" s="66" t="s">
        <v>36</v>
      </c>
    </row>
    <row r="8" spans="2:16" ht="15">
      <c r="B8" s="193"/>
      <c r="C8" s="196"/>
      <c r="D8" s="197"/>
      <c r="E8" s="196"/>
      <c r="F8" s="197"/>
      <c r="G8" s="196"/>
      <c r="H8" s="197"/>
      <c r="I8" s="196"/>
      <c r="J8" s="197"/>
      <c r="K8" s="196"/>
      <c r="L8" s="198"/>
      <c r="M8" s="199"/>
      <c r="N8" s="197"/>
      <c r="O8" s="196"/>
      <c r="P8" s="197"/>
    </row>
    <row r="9" spans="2:16" ht="15">
      <c r="B9" s="193" t="s">
        <v>331</v>
      </c>
      <c r="C9" s="109">
        <v>183</v>
      </c>
      <c r="D9" s="48">
        <f>C9/$C$25*100</f>
        <v>0.16236646910600844</v>
      </c>
      <c r="E9" s="109">
        <v>17</v>
      </c>
      <c r="F9" s="48">
        <f>E9/$E$25*100</f>
        <v>0.18893087352745055</v>
      </c>
      <c r="G9" s="109">
        <v>50</v>
      </c>
      <c r="H9" s="48">
        <f>G9/$G$25*100</f>
        <v>0.18105446118192353</v>
      </c>
      <c r="I9" s="109">
        <v>50</v>
      </c>
      <c r="J9" s="48">
        <f>I9/$I$25*100</f>
        <v>0.15015465929907804</v>
      </c>
      <c r="K9" s="47">
        <v>44</v>
      </c>
      <c r="L9" s="68">
        <f>K9/$K$25*100</f>
        <v>0.15494048876681457</v>
      </c>
      <c r="M9" s="86">
        <v>18</v>
      </c>
      <c r="N9" s="98">
        <f>M9/M$25*100</f>
        <v>0.15495867768595042</v>
      </c>
      <c r="O9" s="47">
        <v>4</v>
      </c>
      <c r="P9" s="244" t="s">
        <v>55</v>
      </c>
    </row>
    <row r="10" spans="2:16" ht="30">
      <c r="B10" s="224" t="s">
        <v>332</v>
      </c>
      <c r="C10" s="109">
        <v>532</v>
      </c>
      <c r="D10" s="110">
        <f>C10/$C$25*100</f>
        <v>0.4720161834120027</v>
      </c>
      <c r="E10" s="109">
        <v>46</v>
      </c>
      <c r="F10" s="110">
        <f>E10/$E$25*100</f>
        <v>0.5112247166036897</v>
      </c>
      <c r="G10" s="109">
        <v>130</v>
      </c>
      <c r="H10" s="110">
        <f>G10/$G$25*100</f>
        <v>0.47074159907300117</v>
      </c>
      <c r="I10" s="109">
        <v>161</v>
      </c>
      <c r="J10" s="110">
        <f>I10/$I$25*100</f>
        <v>0.4834980029430313</v>
      </c>
      <c r="K10" s="109">
        <v>126</v>
      </c>
      <c r="L10" s="111">
        <f>K10/$K$25*100</f>
        <v>0.4436932178322417</v>
      </c>
      <c r="M10" s="112">
        <v>60</v>
      </c>
      <c r="N10" s="283">
        <f>M10/M$25*100</f>
        <v>0.5165289256198348</v>
      </c>
      <c r="O10" s="109">
        <v>9</v>
      </c>
      <c r="P10" s="110">
        <f>O10/$O$25*100</f>
        <v>0.3246753246753247</v>
      </c>
    </row>
    <row r="11" spans="2:16" ht="15">
      <c r="B11" s="193"/>
      <c r="C11" s="109"/>
      <c r="D11" s="48"/>
      <c r="E11" s="109"/>
      <c r="F11" s="48"/>
      <c r="G11" s="109"/>
      <c r="H11" s="48"/>
      <c r="I11" s="109"/>
      <c r="J11" s="48"/>
      <c r="K11" s="47"/>
      <c r="L11" s="68"/>
      <c r="M11" s="86"/>
      <c r="N11" s="98"/>
      <c r="O11" s="47"/>
      <c r="P11" s="48"/>
    </row>
    <row r="12" spans="2:16" ht="15">
      <c r="B12" s="202" t="s">
        <v>176</v>
      </c>
      <c r="C12" s="196"/>
      <c r="D12" s="197"/>
      <c r="E12" s="196"/>
      <c r="F12" s="197"/>
      <c r="G12" s="196"/>
      <c r="H12" s="197"/>
      <c r="I12" s="196"/>
      <c r="J12" s="197"/>
      <c r="K12" s="196"/>
      <c r="L12" s="198"/>
      <c r="M12" s="199"/>
      <c r="N12" s="197"/>
      <c r="O12" s="196"/>
      <c r="P12" s="197"/>
    </row>
    <row r="13" spans="2:16" ht="15">
      <c r="B13" s="203" t="s">
        <v>179</v>
      </c>
      <c r="C13" s="109">
        <v>105978</v>
      </c>
      <c r="D13" s="48">
        <f>C13/$C$25*100</f>
        <v>94.02881783014514</v>
      </c>
      <c r="E13" s="109">
        <v>8606</v>
      </c>
      <c r="F13" s="48">
        <f>E13/$E$25*100</f>
        <v>95.64347632807291</v>
      </c>
      <c r="G13" s="109">
        <v>26226</v>
      </c>
      <c r="H13" s="48">
        <f>G13/$G$25*100</f>
        <v>94.96668597914253</v>
      </c>
      <c r="I13" s="109">
        <v>31385</v>
      </c>
      <c r="J13" s="48">
        <f>I13/$I$25*100</f>
        <v>94.25207964203129</v>
      </c>
      <c r="K13" s="47">
        <v>26538</v>
      </c>
      <c r="L13" s="68">
        <f>K13/$K$25*100</f>
        <v>93.45024297485739</v>
      </c>
      <c r="M13" s="86">
        <v>10721</v>
      </c>
      <c r="N13" s="98">
        <f>M13/M$25*100</f>
        <v>92.29511019283747</v>
      </c>
      <c r="O13" s="47">
        <v>2494</v>
      </c>
      <c r="P13" s="48">
        <f>O13/$O$25*100</f>
        <v>89.97113997113996</v>
      </c>
    </row>
    <row r="14" spans="2:16" ht="15">
      <c r="B14" s="203" t="s">
        <v>177</v>
      </c>
      <c r="C14" s="109">
        <v>4392</v>
      </c>
      <c r="D14" s="48">
        <f>C14/$C$25*100</f>
        <v>3.896795258544203</v>
      </c>
      <c r="E14" s="109">
        <v>227</v>
      </c>
      <c r="F14" s="48">
        <f>E14/$E$25*100</f>
        <v>2.522782840631251</v>
      </c>
      <c r="G14" s="109">
        <v>824</v>
      </c>
      <c r="H14" s="48">
        <f>G14/$G$25*100</f>
        <v>2.9837775202780996</v>
      </c>
      <c r="I14" s="109">
        <v>1238</v>
      </c>
      <c r="J14" s="48">
        <f>I14/$I$25*100</f>
        <v>3.7178293642451723</v>
      </c>
      <c r="K14" s="47">
        <v>1284</v>
      </c>
      <c r="L14" s="68">
        <f>K14/$K$25*100</f>
        <v>4.521445172195225</v>
      </c>
      <c r="M14" s="86">
        <v>630</v>
      </c>
      <c r="N14" s="98">
        <f>M14/M$25*100</f>
        <v>5.4235537190082646</v>
      </c>
      <c r="O14" s="47">
        <v>189</v>
      </c>
      <c r="P14" s="48">
        <f>O14/$O$25*100</f>
        <v>6.8181818181818175</v>
      </c>
    </row>
    <row r="15" spans="2:16" ht="15">
      <c r="B15" s="203" t="s">
        <v>178</v>
      </c>
      <c r="C15" s="109">
        <v>1894</v>
      </c>
      <c r="D15" s="48">
        <f>C15/$C$25*100</f>
        <v>1.6804485928239343</v>
      </c>
      <c r="E15" s="109">
        <v>145</v>
      </c>
      <c r="F15" s="48">
        <f>E15/$E$25*100</f>
        <v>1.611469215381196</v>
      </c>
      <c r="G15" s="109">
        <v>459</v>
      </c>
      <c r="H15" s="48">
        <f>G15/$G$25*100</f>
        <v>1.662079953650058</v>
      </c>
      <c r="I15" s="109">
        <v>546</v>
      </c>
      <c r="J15" s="48">
        <f>I15/$I$25*100</f>
        <v>1.6396888795459321</v>
      </c>
      <c r="K15" s="47">
        <v>460</v>
      </c>
      <c r="L15" s="68">
        <f>K15/$K$25*100</f>
        <v>1.6198323825621523</v>
      </c>
      <c r="M15" s="86">
        <v>215</v>
      </c>
      <c r="N15" s="98">
        <f>M15/M$25*100</f>
        <v>1.8508953168044078</v>
      </c>
      <c r="O15" s="47">
        <v>68</v>
      </c>
      <c r="P15" s="48">
        <f>O15/$O$25*100</f>
        <v>2.4531024531024532</v>
      </c>
    </row>
    <row r="16" spans="2:16" ht="15">
      <c r="B16" s="201"/>
      <c r="C16" s="196"/>
      <c r="D16" s="197"/>
      <c r="E16" s="196"/>
      <c r="F16" s="197"/>
      <c r="G16" s="196"/>
      <c r="H16" s="197"/>
      <c r="I16" s="196"/>
      <c r="J16" s="197"/>
      <c r="K16" s="196"/>
      <c r="L16" s="198"/>
      <c r="M16" s="199"/>
      <c r="N16" s="197"/>
      <c r="O16" s="196"/>
      <c r="P16" s="197"/>
    </row>
    <row r="17" spans="2:16" s="53" customFormat="1" ht="19.5" customHeight="1">
      <c r="B17" s="94" t="s">
        <v>253</v>
      </c>
      <c r="C17" s="47"/>
      <c r="D17" s="48"/>
      <c r="E17" s="47"/>
      <c r="F17" s="95"/>
      <c r="G17" s="47"/>
      <c r="H17" s="48"/>
      <c r="I17" s="52"/>
      <c r="J17" s="95"/>
      <c r="K17" s="52"/>
      <c r="L17" s="96"/>
      <c r="M17" s="51"/>
      <c r="N17" s="99"/>
      <c r="O17" s="47"/>
      <c r="P17" s="95"/>
    </row>
    <row r="18" spans="2:16" s="53" customFormat="1" ht="19.5" customHeight="1">
      <c r="B18" s="230" t="s">
        <v>180</v>
      </c>
      <c r="C18" s="47">
        <v>72507</v>
      </c>
      <c r="D18" s="48">
        <f>C18/$C$25*100</f>
        <v>64.33172445611669</v>
      </c>
      <c r="E18" s="47">
        <v>6656</v>
      </c>
      <c r="F18" s="48">
        <f>E18/$E$25*100</f>
        <v>73.97199377639475</v>
      </c>
      <c r="G18" s="47">
        <v>18948</v>
      </c>
      <c r="H18" s="48">
        <f>G18/$G$25*100</f>
        <v>68.61239860950174</v>
      </c>
      <c r="I18" s="47">
        <v>21630</v>
      </c>
      <c r="J18" s="48">
        <f>I18/$I$25*100</f>
        <v>64.95690561278117</v>
      </c>
      <c r="K18" s="47">
        <v>17381</v>
      </c>
      <c r="L18" s="68">
        <f>K18/$K$25*100</f>
        <v>61.20501443763645</v>
      </c>
      <c r="M18" s="86">
        <v>6524</v>
      </c>
      <c r="N18" s="98">
        <f>M18/M$25*100</f>
        <v>56.16391184573003</v>
      </c>
      <c r="O18" s="47">
        <v>1363</v>
      </c>
      <c r="P18" s="48">
        <f>O18/$O$25*100</f>
        <v>49.17027417027417</v>
      </c>
    </row>
    <row r="19" spans="2:16" s="53" customFormat="1" ht="19.5" customHeight="1">
      <c r="B19" s="231" t="s">
        <v>181</v>
      </c>
      <c r="C19" s="47">
        <v>689</v>
      </c>
      <c r="D19" s="48">
        <f>C19/$C$25*100</f>
        <v>0.6113141924264471</v>
      </c>
      <c r="E19" s="47">
        <v>59</v>
      </c>
      <c r="F19" s="48">
        <f>E19/$E$25*100</f>
        <v>0.6557012669482107</v>
      </c>
      <c r="G19" s="47">
        <v>144</v>
      </c>
      <c r="H19" s="48">
        <f>G19/$G$25*100</f>
        <v>0.5214368482039398</v>
      </c>
      <c r="I19" s="47">
        <v>209</v>
      </c>
      <c r="J19" s="48">
        <f>I19/$I$25*100</f>
        <v>0.6276464758701462</v>
      </c>
      <c r="K19" s="47">
        <v>197</v>
      </c>
      <c r="L19" s="68">
        <f>K19/$K$25*100</f>
        <v>0.6937108247059652</v>
      </c>
      <c r="M19" s="100">
        <v>67</v>
      </c>
      <c r="N19" s="98">
        <f>M19/M$25*100</f>
        <v>0.5767906336088154</v>
      </c>
      <c r="O19" s="47">
        <v>13</v>
      </c>
      <c r="P19" s="48">
        <f>O19/$O$25*100</f>
        <v>0.468975468975469</v>
      </c>
    </row>
    <row r="20" spans="2:16" s="53" customFormat="1" ht="19.5" customHeight="1">
      <c r="B20" s="231" t="s">
        <v>182</v>
      </c>
      <c r="C20" s="47">
        <v>2780</v>
      </c>
      <c r="D20" s="48">
        <f>C20/$C$25*100</f>
        <v>2.466550732867232</v>
      </c>
      <c r="E20" s="47">
        <v>292</v>
      </c>
      <c r="F20" s="48">
        <f>E20/$E$25*100</f>
        <v>3.2451655923538563</v>
      </c>
      <c r="G20" s="47">
        <v>717</v>
      </c>
      <c r="H20" s="48">
        <f>G20/$G$25*100</f>
        <v>2.5963209733487833</v>
      </c>
      <c r="I20" s="47">
        <v>856</v>
      </c>
      <c r="J20" s="48">
        <f>I20/$I$25*100</f>
        <v>2.570647767200216</v>
      </c>
      <c r="K20" s="47">
        <v>615</v>
      </c>
      <c r="L20" s="68">
        <f>K20/$K$25*100</f>
        <v>2.1656454679907036</v>
      </c>
      <c r="M20" s="86">
        <v>248</v>
      </c>
      <c r="N20" s="98">
        <f>M20/M$25*100</f>
        <v>2.1349862258953167</v>
      </c>
      <c r="O20" s="47">
        <v>52</v>
      </c>
      <c r="P20" s="48">
        <f>O20/$O$25*100</f>
        <v>1.875901875901876</v>
      </c>
    </row>
    <row r="21" spans="2:16" s="53" customFormat="1" ht="19.5" customHeight="1">
      <c r="B21" s="230" t="s">
        <v>183</v>
      </c>
      <c r="C21" s="47">
        <v>36698</v>
      </c>
      <c r="D21" s="48">
        <f>C21/$C$25*100</f>
        <v>32.56024417077759</v>
      </c>
      <c r="E21" s="47">
        <v>1989</v>
      </c>
      <c r="F21" s="48">
        <f>E21/$E$25*100</f>
        <v>22.104912202711713</v>
      </c>
      <c r="G21" s="47">
        <v>7800</v>
      </c>
      <c r="H21" s="48">
        <f>G21/$G$25*100</f>
        <v>28.24449594438007</v>
      </c>
      <c r="I21" s="47">
        <v>10595</v>
      </c>
      <c r="J21" s="48">
        <f>I21/$I$25*100</f>
        <v>31.81777230547464</v>
      </c>
      <c r="K21" s="47">
        <v>10198</v>
      </c>
      <c r="L21" s="68">
        <f>K21/$K$25*100</f>
        <v>35.91097964645398</v>
      </c>
      <c r="M21" s="86">
        <v>4772</v>
      </c>
      <c r="N21" s="98">
        <f>M21/M$25*100</f>
        <v>41.08126721763085</v>
      </c>
      <c r="O21" s="47">
        <v>1340</v>
      </c>
      <c r="P21" s="48">
        <f>O21/$O$25*100</f>
        <v>48.34054834054834</v>
      </c>
    </row>
    <row r="22" spans="2:16" s="53" customFormat="1" ht="19.5" customHeight="1">
      <c r="B22" s="97"/>
      <c r="C22" s="47"/>
      <c r="D22" s="48"/>
      <c r="E22" s="47"/>
      <c r="F22" s="48"/>
      <c r="G22" s="47"/>
      <c r="H22" s="48"/>
      <c r="I22" s="47"/>
      <c r="J22" s="48"/>
      <c r="K22" s="47"/>
      <c r="L22" s="68"/>
      <c r="M22" s="86"/>
      <c r="N22" s="98"/>
      <c r="O22" s="47"/>
      <c r="P22" s="48"/>
    </row>
    <row r="23" spans="2:16" s="53" customFormat="1" ht="19.5" customHeight="1">
      <c r="B23" s="97" t="s">
        <v>333</v>
      </c>
      <c r="C23" s="47">
        <v>12916</v>
      </c>
      <c r="D23" s="48">
        <f>C23/$C$25*100</f>
        <v>11.459701174716967</v>
      </c>
      <c r="E23" s="47">
        <v>1121</v>
      </c>
      <c r="F23" s="48">
        <f>E23/$E$25*100</f>
        <v>12.458324072016005</v>
      </c>
      <c r="G23" s="47">
        <v>3416</v>
      </c>
      <c r="H23" s="48">
        <f>G23/$G$25*100</f>
        <v>12.369640787949015</v>
      </c>
      <c r="I23" s="47">
        <v>3804</v>
      </c>
      <c r="J23" s="48">
        <f>I23/$I$25*100</f>
        <v>11.423766479473858</v>
      </c>
      <c r="K23" s="47">
        <v>2940</v>
      </c>
      <c r="L23" s="68">
        <f>K23/$K$25*100</f>
        <v>10.352841749418973</v>
      </c>
      <c r="M23" s="86">
        <v>1262</v>
      </c>
      <c r="N23" s="98">
        <f>M23/M$25*100</f>
        <v>10.864325068870523</v>
      </c>
      <c r="O23" s="47">
        <v>370</v>
      </c>
      <c r="P23" s="48">
        <f>O23/$O$25*100</f>
        <v>13.347763347763347</v>
      </c>
    </row>
    <row r="24" spans="2:16" ht="15">
      <c r="B24" s="201"/>
      <c r="C24" s="196"/>
      <c r="D24" s="197"/>
      <c r="E24" s="196"/>
      <c r="F24" s="197"/>
      <c r="G24" s="196"/>
      <c r="H24" s="197"/>
      <c r="I24" s="196"/>
      <c r="J24" s="197"/>
      <c r="K24" s="196"/>
      <c r="L24" s="198"/>
      <c r="M24" s="199"/>
      <c r="N24" s="197"/>
      <c r="O24" s="196"/>
      <c r="P24" s="197"/>
    </row>
    <row r="25" spans="2:16" s="53" customFormat="1" ht="19.5" customHeight="1">
      <c r="B25" s="43" t="s">
        <v>109</v>
      </c>
      <c r="C25" s="44">
        <v>112708</v>
      </c>
      <c r="D25" s="45">
        <f>C25/$C$25*100</f>
        <v>100</v>
      </c>
      <c r="E25" s="44">
        <v>8998</v>
      </c>
      <c r="F25" s="45">
        <f>E25/$E$25*100</f>
        <v>100</v>
      </c>
      <c r="G25" s="44">
        <v>27616</v>
      </c>
      <c r="H25" s="45">
        <f>G25/$G$25*100</f>
        <v>100</v>
      </c>
      <c r="I25" s="44">
        <v>33299</v>
      </c>
      <c r="J25" s="45">
        <f>I25/$I$25*100</f>
        <v>100</v>
      </c>
      <c r="K25" s="44">
        <v>28398</v>
      </c>
      <c r="L25" s="72">
        <f>K25/$K$25*100</f>
        <v>100</v>
      </c>
      <c r="M25" s="101">
        <v>11616</v>
      </c>
      <c r="N25" s="45">
        <f>M25/M25*100</f>
        <v>100</v>
      </c>
      <c r="O25" s="44">
        <v>2772</v>
      </c>
      <c r="P25" s="45">
        <f>O25/$O$25*100</f>
        <v>100</v>
      </c>
    </row>
    <row r="26" spans="2:16" s="53" customFormat="1" ht="19.5" customHeight="1">
      <c r="B26" s="210"/>
      <c r="C26" s="103"/>
      <c r="D26" s="211"/>
      <c r="E26" s="103"/>
      <c r="F26" s="211"/>
      <c r="G26" s="103"/>
      <c r="H26" s="211"/>
      <c r="I26" s="103"/>
      <c r="J26" s="211"/>
      <c r="K26" s="103"/>
      <c r="L26" s="211"/>
      <c r="M26" s="103"/>
      <c r="N26" s="211"/>
      <c r="O26" s="103"/>
      <c r="P26" s="211"/>
    </row>
    <row r="27" spans="2:16" ht="26.25" customHeight="1">
      <c r="B27" s="362" t="s">
        <v>252</v>
      </c>
      <c r="C27" s="362"/>
      <c r="D27" s="362"/>
      <c r="E27" s="362"/>
      <c r="F27" s="362"/>
      <c r="G27" s="362"/>
      <c r="H27" s="362"/>
      <c r="I27" s="362"/>
      <c r="J27" s="362"/>
      <c r="K27" s="362"/>
      <c r="L27" s="362"/>
      <c r="M27" s="362"/>
      <c r="N27" s="362"/>
      <c r="O27" s="362"/>
      <c r="P27" s="362"/>
    </row>
    <row r="28" spans="2:16" ht="19.5" customHeight="1">
      <c r="B28" s="371" t="s">
        <v>277</v>
      </c>
      <c r="C28" s="361"/>
      <c r="D28" s="361"/>
      <c r="E28" s="361"/>
      <c r="F28" s="361"/>
      <c r="G28" s="361"/>
      <c r="H28" s="361"/>
      <c r="I28" s="361"/>
      <c r="J28" s="361"/>
      <c r="K28" s="361"/>
      <c r="L28" s="361"/>
      <c r="M28" s="361"/>
      <c r="N28" s="361"/>
      <c r="O28" s="361"/>
      <c r="P28" s="361"/>
    </row>
  </sheetData>
  <sheetProtection/>
  <mergeCells count="3">
    <mergeCell ref="B27:P27"/>
    <mergeCell ref="B5:B7"/>
    <mergeCell ref="B28:P28"/>
  </mergeCells>
  <printOptions horizontalCentered="1"/>
  <pageMargins left="0" right="0" top="0.5" bottom="0.5" header="0.25" footer="0.25"/>
  <pageSetup fitToHeight="1" fitToWidth="1" horizontalDpi="600" verticalDpi="600" orientation="landscape" scale="87" r:id="rId1"/>
</worksheet>
</file>

<file path=xl/worksheets/sheet24.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A1" sqref="A1"/>
    </sheetView>
  </sheetViews>
  <sheetFormatPr defaultColWidth="9.33203125" defaultRowHeight="12.75"/>
  <cols>
    <col min="1" max="1" width="4.5" style="1" customWidth="1"/>
    <col min="2" max="2" width="38.5" style="1" customWidth="1"/>
    <col min="3" max="3" width="11.16015625" style="1" bestFit="1" customWidth="1"/>
    <col min="4" max="4" width="6.66015625" style="1" bestFit="1" customWidth="1"/>
    <col min="5" max="5" width="10.66015625" style="1" bestFit="1" customWidth="1"/>
    <col min="6" max="6" width="6.66015625" style="1" bestFit="1" customWidth="1"/>
    <col min="7" max="7" width="10.66015625" style="1" bestFit="1" customWidth="1"/>
    <col min="8" max="8" width="6.66015625" style="1" bestFit="1" customWidth="1"/>
    <col min="9" max="9" width="10.66015625" style="1" bestFit="1" customWidth="1"/>
    <col min="10" max="10" width="6.66015625" style="1" bestFit="1" customWidth="1"/>
    <col min="11" max="11" width="10.66015625" style="1" bestFit="1" customWidth="1"/>
    <col min="12" max="12" width="6.66015625" style="1" bestFit="1" customWidth="1"/>
    <col min="13" max="13" width="10.66015625" style="1" bestFit="1" customWidth="1"/>
    <col min="14" max="14" width="6.66015625" style="1" bestFit="1" customWidth="1"/>
    <col min="15" max="15" width="10.66015625" style="1" bestFit="1" customWidth="1"/>
    <col min="16" max="16" width="6.66015625" style="1" customWidth="1"/>
    <col min="17" max="17" width="10.66015625" style="1" bestFit="1" customWidth="1"/>
    <col min="18" max="18" width="6.66015625" style="1" bestFit="1" customWidth="1"/>
    <col min="19" max="16384" width="9.33203125" style="1" customWidth="1"/>
  </cols>
  <sheetData>
    <row r="1" ht="15.75">
      <c r="A1" s="36"/>
    </row>
    <row r="2" spans="2:18" ht="15">
      <c r="B2" s="38" t="s">
        <v>258</v>
      </c>
      <c r="C2" s="39"/>
      <c r="D2" s="39"/>
      <c r="E2" s="39"/>
      <c r="F2" s="39"/>
      <c r="G2" s="39"/>
      <c r="H2" s="39"/>
      <c r="I2" s="39"/>
      <c r="J2" s="39"/>
      <c r="K2" s="39"/>
      <c r="L2" s="39"/>
      <c r="M2" s="39"/>
      <c r="N2" s="39"/>
      <c r="O2" s="39"/>
      <c r="P2" s="39"/>
      <c r="Q2" s="39"/>
      <c r="R2" s="39"/>
    </row>
    <row r="3" spans="2:18" ht="15.75">
      <c r="B3" s="40" t="s">
        <v>256</v>
      </c>
      <c r="C3" s="39"/>
      <c r="D3" s="39"/>
      <c r="E3" s="39"/>
      <c r="F3" s="39"/>
      <c r="G3" s="39"/>
      <c r="H3" s="39"/>
      <c r="I3" s="39"/>
      <c r="J3" s="39"/>
      <c r="K3" s="39"/>
      <c r="L3" s="39"/>
      <c r="M3" s="39"/>
      <c r="N3" s="39"/>
      <c r="O3" s="39"/>
      <c r="P3" s="39"/>
      <c r="Q3" s="39"/>
      <c r="R3" s="39"/>
    </row>
    <row r="4" spans="2:18" ht="15.75">
      <c r="B4" s="40" t="s">
        <v>1</v>
      </c>
      <c r="C4" s="39"/>
      <c r="D4" s="39"/>
      <c r="E4" s="39"/>
      <c r="F4" s="39"/>
      <c r="G4" s="39"/>
      <c r="H4" s="39"/>
      <c r="I4" s="39"/>
      <c r="J4" s="39"/>
      <c r="K4" s="39"/>
      <c r="L4" s="39"/>
      <c r="M4" s="39"/>
      <c r="N4" s="39"/>
      <c r="O4" s="39"/>
      <c r="P4" s="39"/>
      <c r="Q4" s="39"/>
      <c r="R4" s="39"/>
    </row>
    <row r="5" spans="2:18" ht="15">
      <c r="B5" s="38" t="s">
        <v>276</v>
      </c>
      <c r="C5" s="39"/>
      <c r="D5" s="39"/>
      <c r="E5" s="39"/>
      <c r="F5" s="39"/>
      <c r="G5" s="39"/>
      <c r="H5" s="39"/>
      <c r="I5" s="39"/>
      <c r="J5" s="39"/>
      <c r="K5" s="39"/>
      <c r="L5" s="39"/>
      <c r="M5" s="39"/>
      <c r="N5" s="39"/>
      <c r="O5" s="39"/>
      <c r="P5" s="39"/>
      <c r="Q5" s="39"/>
      <c r="R5" s="39"/>
    </row>
    <row r="6" spans="2:18" ht="15">
      <c r="B6" s="298" t="s">
        <v>127</v>
      </c>
      <c r="C6" s="57" t="s">
        <v>27</v>
      </c>
      <c r="D6" s="58"/>
      <c r="E6" s="58"/>
      <c r="F6" s="58"/>
      <c r="G6" s="58"/>
      <c r="H6" s="58"/>
      <c r="I6" s="58"/>
      <c r="J6" s="58"/>
      <c r="K6" s="58"/>
      <c r="L6" s="59"/>
      <c r="M6" s="58"/>
      <c r="N6" s="60"/>
      <c r="O6" s="340" t="s">
        <v>28</v>
      </c>
      <c r="P6" s="341"/>
      <c r="Q6" s="341"/>
      <c r="R6" s="342"/>
    </row>
    <row r="7" spans="2:18" ht="15">
      <c r="B7" s="363"/>
      <c r="C7" s="61" t="s">
        <v>29</v>
      </c>
      <c r="D7" s="62"/>
      <c r="E7" s="63" t="s">
        <v>30</v>
      </c>
      <c r="F7" s="62"/>
      <c r="G7" s="63" t="s">
        <v>31</v>
      </c>
      <c r="H7" s="62"/>
      <c r="I7" s="63" t="s">
        <v>32</v>
      </c>
      <c r="J7" s="62"/>
      <c r="K7" s="63" t="s">
        <v>33</v>
      </c>
      <c r="L7" s="62"/>
      <c r="M7" s="331" t="s">
        <v>158</v>
      </c>
      <c r="N7" s="332"/>
      <c r="O7" s="64" t="s">
        <v>296</v>
      </c>
      <c r="P7" s="62"/>
      <c r="Q7" s="63" t="s">
        <v>35</v>
      </c>
      <c r="R7" s="62"/>
    </row>
    <row r="8" spans="2:18" ht="15">
      <c r="B8" s="364"/>
      <c r="C8" s="66" t="s">
        <v>22</v>
      </c>
      <c r="D8" s="66" t="s">
        <v>36</v>
      </c>
      <c r="E8" s="66" t="s">
        <v>22</v>
      </c>
      <c r="F8" s="66" t="s">
        <v>36</v>
      </c>
      <c r="G8" s="66" t="s">
        <v>22</v>
      </c>
      <c r="H8" s="66" t="s">
        <v>36</v>
      </c>
      <c r="I8" s="66" t="s">
        <v>22</v>
      </c>
      <c r="J8" s="66" t="s">
        <v>36</v>
      </c>
      <c r="K8" s="41" t="s">
        <v>22</v>
      </c>
      <c r="L8" s="41" t="s">
        <v>36</v>
      </c>
      <c r="M8" s="41" t="s">
        <v>22</v>
      </c>
      <c r="N8" s="66" t="s">
        <v>36</v>
      </c>
      <c r="O8" s="66" t="s">
        <v>22</v>
      </c>
      <c r="P8" s="66" t="s">
        <v>36</v>
      </c>
      <c r="Q8" s="66" t="s">
        <v>22</v>
      </c>
      <c r="R8" s="66" t="s">
        <v>36</v>
      </c>
    </row>
    <row r="9" spans="2:18" ht="32.25" customHeight="1">
      <c r="B9" s="85" t="s">
        <v>191</v>
      </c>
      <c r="C9" s="47">
        <v>3083</v>
      </c>
      <c r="D9" s="48">
        <f aca="true" t="shared" si="0" ref="D9:D16">C9/$C$17*100</f>
        <v>2.735387017780459</v>
      </c>
      <c r="E9" s="47">
        <v>2460</v>
      </c>
      <c r="F9" s="48">
        <f aca="true" t="shared" si="1" ref="F9:F16">E9/$E$17*100</f>
        <v>2.9656777055781265</v>
      </c>
      <c r="G9" s="47">
        <v>448</v>
      </c>
      <c r="H9" s="48">
        <f aca="true" t="shared" si="2" ref="H9:H16">G9/$G$17*100</f>
        <v>2.071867918420201</v>
      </c>
      <c r="I9" s="47">
        <v>28</v>
      </c>
      <c r="J9" s="48">
        <f aca="true" t="shared" si="3" ref="J9:J16">I9/$I$17*100</f>
        <v>3.943661971830986</v>
      </c>
      <c r="K9" s="86">
        <v>102</v>
      </c>
      <c r="L9" s="68">
        <f aca="true" t="shared" si="4" ref="L9:L16">K9/$K$17*100</f>
        <v>2.539208364451083</v>
      </c>
      <c r="M9" s="50">
        <v>32</v>
      </c>
      <c r="N9" s="68">
        <f aca="true" t="shared" si="5" ref="N9:N16">M9/$M$17*100</f>
        <v>1.0778039744021557</v>
      </c>
      <c r="O9" s="166">
        <v>94</v>
      </c>
      <c r="P9" s="48">
        <f>O9/O17*100</f>
        <v>2.2290728005691247</v>
      </c>
      <c r="Q9" s="47">
        <v>159</v>
      </c>
      <c r="R9" s="48">
        <f aca="true" t="shared" si="6" ref="R9:R16">Q9/$Q$17*100</f>
        <v>2.092931420297486</v>
      </c>
    </row>
    <row r="10" spans="2:18" ht="34.5" customHeight="1">
      <c r="B10" s="85" t="s">
        <v>192</v>
      </c>
      <c r="C10" s="47">
        <v>813</v>
      </c>
      <c r="D10" s="48">
        <f t="shared" si="0"/>
        <v>0.7213330020939064</v>
      </c>
      <c r="E10" s="47">
        <v>614</v>
      </c>
      <c r="F10" s="48">
        <f t="shared" si="1"/>
        <v>0.7402138663516136</v>
      </c>
      <c r="G10" s="47">
        <v>147</v>
      </c>
      <c r="H10" s="48">
        <f t="shared" si="2"/>
        <v>0.6798316607316284</v>
      </c>
      <c r="I10" s="47">
        <v>4</v>
      </c>
      <c r="J10" s="98" t="s">
        <v>55</v>
      </c>
      <c r="K10" s="86">
        <v>27</v>
      </c>
      <c r="L10" s="68">
        <f t="shared" si="4"/>
        <v>0.6721433905899925</v>
      </c>
      <c r="M10" s="86">
        <v>19</v>
      </c>
      <c r="N10" s="68">
        <f t="shared" si="5"/>
        <v>0.6399461098012799</v>
      </c>
      <c r="O10" s="166">
        <v>41</v>
      </c>
      <c r="P10" s="48">
        <f>O10/O17*100</f>
        <v>0.9722551576950438</v>
      </c>
      <c r="Q10" s="47">
        <v>46</v>
      </c>
      <c r="R10" s="48">
        <f t="shared" si="6"/>
        <v>0.6055021719099645</v>
      </c>
    </row>
    <row r="11" spans="2:18" ht="30" customHeight="1">
      <c r="B11" s="85" t="s">
        <v>193</v>
      </c>
      <c r="C11" s="47">
        <v>8167</v>
      </c>
      <c r="D11" s="48">
        <f t="shared" si="0"/>
        <v>7.2461582141462895</v>
      </c>
      <c r="E11" s="47">
        <v>5432</v>
      </c>
      <c r="F11" s="48">
        <f t="shared" si="1"/>
        <v>6.548602153130237</v>
      </c>
      <c r="G11" s="47">
        <v>2206</v>
      </c>
      <c r="H11" s="48">
        <f t="shared" si="2"/>
        <v>10.202099616149471</v>
      </c>
      <c r="I11" s="47">
        <v>69</v>
      </c>
      <c r="J11" s="48">
        <f t="shared" si="3"/>
        <v>9.71830985915493</v>
      </c>
      <c r="K11" s="86">
        <v>268</v>
      </c>
      <c r="L11" s="68">
        <f t="shared" si="4"/>
        <v>6.671645506596962</v>
      </c>
      <c r="M11" s="100">
        <v>131</v>
      </c>
      <c r="N11" s="68">
        <f t="shared" si="5"/>
        <v>4.412260020208825</v>
      </c>
      <c r="O11" s="166">
        <v>252</v>
      </c>
      <c r="P11" s="48">
        <f>O11/O17*100</f>
        <v>5.9758121887597815</v>
      </c>
      <c r="Q11" s="47">
        <v>413</v>
      </c>
      <c r="R11" s="48">
        <f t="shared" si="6"/>
        <v>5.436356456495985</v>
      </c>
    </row>
    <row r="12" spans="2:18" ht="33.75" customHeight="1">
      <c r="B12" s="85" t="s">
        <v>194</v>
      </c>
      <c r="C12" s="47">
        <v>345</v>
      </c>
      <c r="D12" s="48">
        <f t="shared" si="0"/>
        <v>0.3061007204457536</v>
      </c>
      <c r="E12" s="47">
        <v>262</v>
      </c>
      <c r="F12" s="48">
        <f t="shared" si="1"/>
        <v>0.31585673124449964</v>
      </c>
      <c r="G12" s="47">
        <v>59</v>
      </c>
      <c r="H12" s="48">
        <f t="shared" si="2"/>
        <v>0.27285760532766035</v>
      </c>
      <c r="I12" s="47">
        <v>3</v>
      </c>
      <c r="J12" s="98" t="s">
        <v>55</v>
      </c>
      <c r="K12" s="86">
        <v>18</v>
      </c>
      <c r="L12" s="68">
        <f t="shared" si="4"/>
        <v>0.4480955937266617</v>
      </c>
      <c r="M12" s="50">
        <v>3</v>
      </c>
      <c r="N12" s="256" t="s">
        <v>55</v>
      </c>
      <c r="O12" s="270">
        <v>12</v>
      </c>
      <c r="P12" s="98">
        <f>O12/O17*100</f>
        <v>0.28456248517903726</v>
      </c>
      <c r="Q12" s="47">
        <v>12</v>
      </c>
      <c r="R12" s="48">
        <f t="shared" si="6"/>
        <v>0.15795708832433855</v>
      </c>
    </row>
    <row r="13" spans="2:18" ht="39.75" customHeight="1">
      <c r="B13" s="85" t="s">
        <v>195</v>
      </c>
      <c r="C13" s="47">
        <v>2800</v>
      </c>
      <c r="D13" s="48">
        <f t="shared" si="0"/>
        <v>2.4842957021684353</v>
      </c>
      <c r="E13" s="47">
        <v>1994</v>
      </c>
      <c r="F13" s="48">
        <f t="shared" si="1"/>
        <v>2.4038867255783676</v>
      </c>
      <c r="G13" s="47">
        <v>599</v>
      </c>
      <c r="H13" s="48">
        <f t="shared" si="2"/>
        <v>2.7701983998520094</v>
      </c>
      <c r="I13" s="100">
        <v>22</v>
      </c>
      <c r="J13" s="48">
        <f t="shared" si="3"/>
        <v>3.0985915492957745</v>
      </c>
      <c r="K13" s="86">
        <v>128</v>
      </c>
      <c r="L13" s="68">
        <f t="shared" si="4"/>
        <v>3.186457555389594</v>
      </c>
      <c r="M13" s="100">
        <v>52</v>
      </c>
      <c r="N13" s="68">
        <f t="shared" si="5"/>
        <v>1.751431458403503</v>
      </c>
      <c r="O13" s="166">
        <v>112</v>
      </c>
      <c r="P13" s="48">
        <f>O13/O17*100</f>
        <v>2.6559165283376807</v>
      </c>
      <c r="Q13" s="47">
        <v>146</v>
      </c>
      <c r="R13" s="48">
        <f t="shared" si="6"/>
        <v>1.9218112412794524</v>
      </c>
    </row>
    <row r="14" spans="2:18" ht="33" customHeight="1">
      <c r="B14" s="104" t="s">
        <v>196</v>
      </c>
      <c r="C14" s="47">
        <v>73</v>
      </c>
      <c r="D14" s="48">
        <f t="shared" si="0"/>
        <v>0.06476913794939135</v>
      </c>
      <c r="E14" s="47">
        <v>65</v>
      </c>
      <c r="F14" s="48">
        <f t="shared" si="1"/>
        <v>0.07836140278966594</v>
      </c>
      <c r="G14" s="47">
        <v>4</v>
      </c>
      <c r="H14" s="98" t="s">
        <v>55</v>
      </c>
      <c r="I14" s="50" t="s">
        <v>53</v>
      </c>
      <c r="J14" s="244" t="s">
        <v>53</v>
      </c>
      <c r="K14" s="86">
        <v>2</v>
      </c>
      <c r="L14" s="256" t="s">
        <v>55</v>
      </c>
      <c r="M14" s="50">
        <v>2</v>
      </c>
      <c r="N14" s="256" t="s">
        <v>55</v>
      </c>
      <c r="O14" s="270">
        <v>3</v>
      </c>
      <c r="P14" s="98" t="s">
        <v>55</v>
      </c>
      <c r="Q14" s="47">
        <v>3</v>
      </c>
      <c r="R14" s="98" t="s">
        <v>55</v>
      </c>
    </row>
    <row r="15" spans="2:18" ht="18" customHeight="1">
      <c r="B15" s="46" t="s">
        <v>197</v>
      </c>
      <c r="C15" s="47">
        <v>92</v>
      </c>
      <c r="D15" s="48">
        <f t="shared" si="0"/>
        <v>0.0816268587855343</v>
      </c>
      <c r="E15" s="47">
        <v>85</v>
      </c>
      <c r="F15" s="48">
        <f t="shared" si="1"/>
        <v>0.10247260364802468</v>
      </c>
      <c r="G15" s="47">
        <v>4</v>
      </c>
      <c r="H15" s="98" t="s">
        <v>55</v>
      </c>
      <c r="I15" s="50" t="s">
        <v>53</v>
      </c>
      <c r="J15" s="244" t="s">
        <v>53</v>
      </c>
      <c r="K15" s="86">
        <v>1</v>
      </c>
      <c r="L15" s="256" t="s">
        <v>55</v>
      </c>
      <c r="M15" s="50">
        <v>1</v>
      </c>
      <c r="N15" s="256" t="s">
        <v>55</v>
      </c>
      <c r="O15" s="270">
        <v>1</v>
      </c>
      <c r="P15" s="98" t="s">
        <v>55</v>
      </c>
      <c r="Q15" s="47">
        <v>6</v>
      </c>
      <c r="R15" s="48">
        <f t="shared" si="6"/>
        <v>0.07897854416216928</v>
      </c>
    </row>
    <row r="16" spans="2:18" ht="19.5" customHeight="1">
      <c r="B16" s="43" t="s">
        <v>198</v>
      </c>
      <c r="C16" s="44">
        <v>101536</v>
      </c>
      <c r="D16" s="45">
        <f t="shared" si="0"/>
        <v>90.08766014834795</v>
      </c>
      <c r="E16" s="44">
        <v>75392</v>
      </c>
      <c r="F16" s="45">
        <f t="shared" si="1"/>
        <v>90.88958275566915</v>
      </c>
      <c r="G16" s="44">
        <v>18706</v>
      </c>
      <c r="H16" s="45">
        <f t="shared" si="2"/>
        <v>86.50973500439348</v>
      </c>
      <c r="I16" s="44">
        <v>617</v>
      </c>
      <c r="J16" s="45">
        <f t="shared" si="3"/>
        <v>86.90140845070422</v>
      </c>
      <c r="K16" s="101">
        <v>3653</v>
      </c>
      <c r="L16" s="72">
        <f t="shared" si="4"/>
        <v>90.93851132686083</v>
      </c>
      <c r="M16" s="101">
        <v>2801</v>
      </c>
      <c r="N16" s="72">
        <f t="shared" si="5"/>
        <v>94.34152913438868</v>
      </c>
      <c r="O16" s="167">
        <v>3897</v>
      </c>
      <c r="P16" s="45">
        <f>O16/O17*100</f>
        <v>92.41166706189235</v>
      </c>
      <c r="Q16" s="44">
        <v>7027</v>
      </c>
      <c r="R16" s="45">
        <f t="shared" si="6"/>
        <v>92.49703830459391</v>
      </c>
    </row>
    <row r="17" spans="2:18" ht="19.5" customHeight="1">
      <c r="B17" s="43" t="s">
        <v>109</v>
      </c>
      <c r="C17" s="383">
        <v>112708</v>
      </c>
      <c r="D17" s="320"/>
      <c r="E17" s="383">
        <v>82949</v>
      </c>
      <c r="F17" s="320"/>
      <c r="G17" s="383">
        <v>21623</v>
      </c>
      <c r="H17" s="320"/>
      <c r="I17" s="383">
        <v>710</v>
      </c>
      <c r="J17" s="320"/>
      <c r="K17" s="384">
        <v>4017</v>
      </c>
      <c r="L17" s="385"/>
      <c r="M17" s="386">
        <v>2969</v>
      </c>
      <c r="N17" s="320"/>
      <c r="O17" s="334">
        <v>4217</v>
      </c>
      <c r="P17" s="382"/>
      <c r="Q17" s="383">
        <v>7597</v>
      </c>
      <c r="R17" s="320"/>
    </row>
    <row r="18" spans="2:18" s="33" customFormat="1" ht="29.25" customHeight="1">
      <c r="B18" s="379" t="s">
        <v>292</v>
      </c>
      <c r="C18" s="380"/>
      <c r="D18" s="380"/>
      <c r="E18" s="380"/>
      <c r="F18" s="380"/>
      <c r="G18" s="380"/>
      <c r="H18" s="380"/>
      <c r="I18" s="380"/>
      <c r="J18" s="380"/>
      <c r="K18" s="380"/>
      <c r="L18" s="380"/>
      <c r="M18" s="380"/>
      <c r="N18" s="380"/>
      <c r="O18" s="380"/>
      <c r="P18" s="380"/>
      <c r="Q18" s="380"/>
      <c r="R18" s="380"/>
    </row>
    <row r="19" spans="2:18" s="33" customFormat="1" ht="24" customHeight="1">
      <c r="B19" s="381" t="s">
        <v>291</v>
      </c>
      <c r="C19" s="297"/>
      <c r="D19" s="297"/>
      <c r="E19" s="297"/>
      <c r="F19" s="297"/>
      <c r="G19" s="297"/>
      <c r="H19" s="297"/>
      <c r="I19" s="297"/>
      <c r="J19" s="297"/>
      <c r="K19" s="297"/>
      <c r="L19" s="297"/>
      <c r="M19" s="297"/>
      <c r="N19" s="297"/>
      <c r="O19" s="297"/>
      <c r="P19" s="297"/>
      <c r="Q19" s="297"/>
      <c r="R19" s="297"/>
    </row>
    <row r="20" spans="2:18" s="33" customFormat="1" ht="24" customHeight="1">
      <c r="B20" s="377" t="s">
        <v>0</v>
      </c>
      <c r="C20" s="378"/>
      <c r="D20" s="378"/>
      <c r="E20" s="378"/>
      <c r="F20" s="378"/>
      <c r="G20" s="378"/>
      <c r="H20" s="378"/>
      <c r="I20" s="378"/>
      <c r="J20" s="378"/>
      <c r="K20" s="378"/>
      <c r="L20" s="378"/>
      <c r="M20" s="378"/>
      <c r="N20" s="378"/>
      <c r="O20" s="378"/>
      <c r="P20" s="378"/>
      <c r="Q20" s="378"/>
      <c r="R20" s="378"/>
    </row>
    <row r="21" spans="2:18" ht="24" customHeight="1">
      <c r="B21" s="296" t="s">
        <v>139</v>
      </c>
      <c r="C21" s="297"/>
      <c r="D21" s="297"/>
      <c r="E21" s="297"/>
      <c r="F21" s="297"/>
      <c r="G21" s="297"/>
      <c r="H21" s="297"/>
      <c r="I21" s="297"/>
      <c r="J21" s="297"/>
      <c r="K21" s="297"/>
      <c r="L21" s="297"/>
      <c r="M21" s="297"/>
      <c r="N21" s="297"/>
      <c r="O21" s="297"/>
      <c r="P21" s="297"/>
      <c r="Q21" s="297"/>
      <c r="R21" s="297"/>
    </row>
    <row r="22" spans="2:18" s="33" customFormat="1" ht="19.5" customHeight="1">
      <c r="B22" s="365" t="s">
        <v>277</v>
      </c>
      <c r="C22" s="366"/>
      <c r="D22" s="366"/>
      <c r="E22" s="366"/>
      <c r="F22" s="366"/>
      <c r="G22" s="366"/>
      <c r="H22" s="366"/>
      <c r="I22" s="366"/>
      <c r="J22" s="366"/>
      <c r="K22" s="366"/>
      <c r="L22" s="366"/>
      <c r="M22" s="366"/>
      <c r="N22" s="366"/>
      <c r="O22" s="366"/>
      <c r="P22" s="366"/>
      <c r="Q22" s="366"/>
      <c r="R22" s="366"/>
    </row>
    <row r="24" ht="12.75">
      <c r="B24"/>
    </row>
  </sheetData>
  <sheetProtection/>
  <mergeCells count="16">
    <mergeCell ref="I17:J17"/>
    <mergeCell ref="G17:H17"/>
    <mergeCell ref="E17:F17"/>
    <mergeCell ref="M17:N17"/>
    <mergeCell ref="C17:D17"/>
    <mergeCell ref="O6:R6"/>
    <mergeCell ref="B20:R20"/>
    <mergeCell ref="B22:R22"/>
    <mergeCell ref="B21:R21"/>
    <mergeCell ref="B18:R18"/>
    <mergeCell ref="B19:R19"/>
    <mergeCell ref="M7:N7"/>
    <mergeCell ref="O17:P17"/>
    <mergeCell ref="B6:B8"/>
    <mergeCell ref="Q17:R17"/>
    <mergeCell ref="K17:L17"/>
  </mergeCells>
  <printOptions horizontalCentered="1"/>
  <pageMargins left="0" right="0" top="0.5" bottom="0.5" header="0.25" footer="0.2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A1" sqref="A1"/>
    </sheetView>
  </sheetViews>
  <sheetFormatPr defaultColWidth="9.33203125" defaultRowHeight="12.75"/>
  <cols>
    <col min="1" max="1" width="4.5" style="1" customWidth="1"/>
    <col min="2" max="2" width="38.5" style="1" customWidth="1"/>
    <col min="3" max="3" width="11.16015625" style="1" bestFit="1" customWidth="1"/>
    <col min="4" max="4" width="6.66015625" style="1" bestFit="1" customWidth="1"/>
    <col min="5" max="5" width="10.66015625" style="1" bestFit="1" customWidth="1"/>
    <col min="6" max="6" width="8.16015625" style="1" bestFit="1" customWidth="1"/>
    <col min="7" max="7" width="10.66015625" style="1" bestFit="1" customWidth="1"/>
    <col min="8" max="8" width="6.66015625" style="1" bestFit="1" customWidth="1"/>
    <col min="9" max="9" width="10.66015625" style="1" bestFit="1" customWidth="1"/>
    <col min="10" max="10" width="6.66015625" style="1" bestFit="1" customWidth="1"/>
    <col min="11" max="11" width="10.66015625" style="1" bestFit="1" customWidth="1"/>
    <col min="12" max="12" width="6.66015625" style="1" bestFit="1" customWidth="1"/>
    <col min="13" max="13" width="10.66015625" style="1" bestFit="1" customWidth="1"/>
    <col min="14" max="14" width="6.66015625" style="1" bestFit="1" customWidth="1"/>
    <col min="15" max="15" width="10.66015625" style="1" bestFit="1" customWidth="1"/>
    <col min="16" max="16" width="7.16015625" style="1" customWidth="1"/>
    <col min="17" max="16384" width="9.33203125" style="1" customWidth="1"/>
  </cols>
  <sheetData>
    <row r="1" ht="15.75">
      <c r="A1" s="36"/>
    </row>
    <row r="2" spans="2:16" ht="15">
      <c r="B2" s="38" t="s">
        <v>255</v>
      </c>
      <c r="C2" s="39"/>
      <c r="D2" s="39"/>
      <c r="E2" s="39"/>
      <c r="F2" s="39"/>
      <c r="G2" s="39"/>
      <c r="H2" s="39"/>
      <c r="I2" s="39"/>
      <c r="J2" s="39"/>
      <c r="K2" s="39"/>
      <c r="L2" s="39"/>
      <c r="M2" s="39"/>
      <c r="N2" s="39"/>
      <c r="O2" s="39"/>
      <c r="P2" s="39"/>
    </row>
    <row r="3" spans="2:16" ht="15.75">
      <c r="B3" s="40" t="s">
        <v>256</v>
      </c>
      <c r="C3" s="39"/>
      <c r="D3" s="39"/>
      <c r="E3" s="39"/>
      <c r="F3" s="39"/>
      <c r="G3" s="39"/>
      <c r="H3" s="39"/>
      <c r="I3" s="39"/>
      <c r="J3" s="39"/>
      <c r="K3" s="39"/>
      <c r="L3" s="39"/>
      <c r="M3" s="39"/>
      <c r="N3" s="39"/>
      <c r="O3" s="39"/>
      <c r="P3" s="39"/>
    </row>
    <row r="4" spans="2:16" ht="15.75">
      <c r="B4" s="40" t="s">
        <v>257</v>
      </c>
      <c r="C4" s="39"/>
      <c r="D4" s="39"/>
      <c r="E4" s="39"/>
      <c r="F4" s="39"/>
      <c r="G4" s="39"/>
      <c r="H4" s="39"/>
      <c r="I4" s="39"/>
      <c r="J4" s="39"/>
      <c r="K4" s="39"/>
      <c r="L4" s="39"/>
      <c r="M4" s="39"/>
      <c r="N4" s="39"/>
      <c r="O4" s="39"/>
      <c r="P4" s="39"/>
    </row>
    <row r="5" spans="2:16" ht="15">
      <c r="B5" s="38" t="s">
        <v>276</v>
      </c>
      <c r="C5" s="39"/>
      <c r="D5" s="39"/>
      <c r="E5" s="39"/>
      <c r="F5" s="39"/>
      <c r="G5" s="39"/>
      <c r="H5" s="39"/>
      <c r="I5" s="39"/>
      <c r="J5" s="39"/>
      <c r="K5" s="39"/>
      <c r="L5" s="39"/>
      <c r="M5" s="39"/>
      <c r="N5" s="39"/>
      <c r="O5" s="39"/>
      <c r="P5" s="39"/>
    </row>
    <row r="6" spans="2:16" ht="15">
      <c r="B6" s="298" t="s">
        <v>127</v>
      </c>
      <c r="C6" s="57" t="s">
        <v>248</v>
      </c>
      <c r="D6" s="58"/>
      <c r="E6" s="58"/>
      <c r="F6" s="58"/>
      <c r="G6" s="58"/>
      <c r="H6" s="58"/>
      <c r="I6" s="58"/>
      <c r="J6" s="58"/>
      <c r="K6" s="58"/>
      <c r="L6" s="59"/>
      <c r="M6" s="58"/>
      <c r="N6" s="58"/>
      <c r="O6" s="63"/>
      <c r="P6" s="62"/>
    </row>
    <row r="7" spans="2:16" ht="15">
      <c r="B7" s="363"/>
      <c r="C7" s="61" t="s">
        <v>241</v>
      </c>
      <c r="D7" s="62"/>
      <c r="E7" s="63" t="s">
        <v>242</v>
      </c>
      <c r="F7" s="62"/>
      <c r="G7" s="229" t="s">
        <v>243</v>
      </c>
      <c r="H7" s="62"/>
      <c r="I7" s="229" t="s">
        <v>244</v>
      </c>
      <c r="J7" s="62"/>
      <c r="K7" s="63" t="s">
        <v>245</v>
      </c>
      <c r="L7" s="62"/>
      <c r="M7" s="64" t="s">
        <v>246</v>
      </c>
      <c r="N7" s="62"/>
      <c r="O7" s="63" t="s">
        <v>290</v>
      </c>
      <c r="P7" s="62"/>
    </row>
    <row r="8" spans="2:16" ht="15">
      <c r="B8" s="364"/>
      <c r="C8" s="66" t="s">
        <v>22</v>
      </c>
      <c r="D8" s="66" t="s">
        <v>36</v>
      </c>
      <c r="E8" s="66" t="s">
        <v>22</v>
      </c>
      <c r="F8" s="66" t="s">
        <v>36</v>
      </c>
      <c r="G8" s="66" t="s">
        <v>22</v>
      </c>
      <c r="H8" s="66" t="s">
        <v>36</v>
      </c>
      <c r="I8" s="66" t="s">
        <v>22</v>
      </c>
      <c r="J8" s="66" t="s">
        <v>36</v>
      </c>
      <c r="K8" s="66" t="s">
        <v>22</v>
      </c>
      <c r="L8" s="41" t="s">
        <v>36</v>
      </c>
      <c r="M8" s="41" t="s">
        <v>22</v>
      </c>
      <c r="N8" s="66" t="s">
        <v>36</v>
      </c>
      <c r="O8" s="66" t="s">
        <v>22</v>
      </c>
      <c r="P8" s="66" t="s">
        <v>36</v>
      </c>
    </row>
    <row r="9" spans="2:16" ht="32.25" customHeight="1">
      <c r="B9" s="85" t="s">
        <v>191</v>
      </c>
      <c r="C9" s="47">
        <v>3083</v>
      </c>
      <c r="D9" s="48">
        <f aca="true" t="shared" si="0" ref="D9:D16">C9/$C$17*100</f>
        <v>2.735387017780459</v>
      </c>
      <c r="E9" s="47">
        <v>234</v>
      </c>
      <c r="F9" s="48">
        <f aca="true" t="shared" si="1" ref="F9:F16">E9/$E$17*100</f>
        <v>2.600577906201378</v>
      </c>
      <c r="G9" s="47">
        <v>712</v>
      </c>
      <c r="H9" s="48">
        <f aca="true" t="shared" si="2" ref="H9:H16">G9/$G$17*100</f>
        <v>2.578215527230591</v>
      </c>
      <c r="I9" s="47">
        <v>868</v>
      </c>
      <c r="J9" s="48">
        <f aca="true" t="shared" si="3" ref="J9:J16">I9/$I$17*100</f>
        <v>2.606684885431995</v>
      </c>
      <c r="K9" s="86">
        <v>786</v>
      </c>
      <c r="L9" s="68">
        <f aca="true" t="shared" si="4" ref="L9:L16">K9/$K$17*100</f>
        <v>2.7678005493344604</v>
      </c>
      <c r="M9" s="50">
        <v>372</v>
      </c>
      <c r="N9" s="68">
        <f aca="true" t="shared" si="5" ref="N9:N16">M9/$M$17*100</f>
        <v>3.202479338842975</v>
      </c>
      <c r="O9" s="47">
        <v>110</v>
      </c>
      <c r="P9" s="48">
        <f aca="true" t="shared" si="6" ref="P9:P16">O9/$O$17*100</f>
        <v>3.968253968253968</v>
      </c>
    </row>
    <row r="10" spans="2:16" ht="34.5" customHeight="1">
      <c r="B10" s="85" t="s">
        <v>192</v>
      </c>
      <c r="C10" s="47">
        <v>813</v>
      </c>
      <c r="D10" s="48">
        <f t="shared" si="0"/>
        <v>0.7213330020939064</v>
      </c>
      <c r="E10" s="47">
        <v>60</v>
      </c>
      <c r="F10" s="48">
        <f t="shared" si="1"/>
        <v>0.6668148477439432</v>
      </c>
      <c r="G10" s="47">
        <v>165</v>
      </c>
      <c r="H10" s="48">
        <f t="shared" si="2"/>
        <v>0.5974797219003476</v>
      </c>
      <c r="I10" s="47">
        <v>221</v>
      </c>
      <c r="J10" s="48">
        <f t="shared" si="3"/>
        <v>0.663683594101925</v>
      </c>
      <c r="K10" s="86">
        <v>226</v>
      </c>
      <c r="L10" s="68">
        <f t="shared" si="4"/>
        <v>0.7958306923022749</v>
      </c>
      <c r="M10" s="86">
        <v>102</v>
      </c>
      <c r="N10" s="68">
        <f t="shared" si="5"/>
        <v>0.878099173553719</v>
      </c>
      <c r="O10" s="47">
        <v>39</v>
      </c>
      <c r="P10" s="48">
        <f t="shared" si="6"/>
        <v>1.406926406926407</v>
      </c>
    </row>
    <row r="11" spans="2:16" ht="30" customHeight="1">
      <c r="B11" s="85" t="s">
        <v>193</v>
      </c>
      <c r="C11" s="47">
        <v>8167</v>
      </c>
      <c r="D11" s="48">
        <f t="shared" si="0"/>
        <v>7.2461582141462895</v>
      </c>
      <c r="E11" s="47">
        <v>688</v>
      </c>
      <c r="F11" s="48">
        <f t="shared" si="1"/>
        <v>7.6461435874638815</v>
      </c>
      <c r="G11" s="47">
        <v>1974</v>
      </c>
      <c r="H11" s="48">
        <f t="shared" si="2"/>
        <v>7.148030127462341</v>
      </c>
      <c r="I11" s="47">
        <v>2251</v>
      </c>
      <c r="J11" s="48">
        <f t="shared" si="3"/>
        <v>6.759962761644493</v>
      </c>
      <c r="K11" s="86">
        <v>2025</v>
      </c>
      <c r="L11" s="68">
        <f t="shared" si="4"/>
        <v>7.13078385801817</v>
      </c>
      <c r="M11" s="100">
        <v>936</v>
      </c>
      <c r="N11" s="68">
        <f t="shared" si="5"/>
        <v>8.057851239669422</v>
      </c>
      <c r="O11" s="47">
        <v>291</v>
      </c>
      <c r="P11" s="48">
        <f t="shared" si="6"/>
        <v>10.497835497835498</v>
      </c>
    </row>
    <row r="12" spans="2:16" ht="33.75" customHeight="1">
      <c r="B12" s="85" t="s">
        <v>194</v>
      </c>
      <c r="C12" s="47">
        <v>345</v>
      </c>
      <c r="D12" s="48">
        <f t="shared" si="0"/>
        <v>0.3061007204457536</v>
      </c>
      <c r="E12" s="47">
        <v>26</v>
      </c>
      <c r="F12" s="48">
        <f t="shared" si="1"/>
        <v>0.288953100689042</v>
      </c>
      <c r="G12" s="47">
        <v>78</v>
      </c>
      <c r="H12" s="48">
        <f t="shared" si="2"/>
        <v>0.28244495944380066</v>
      </c>
      <c r="I12" s="47">
        <v>85</v>
      </c>
      <c r="J12" s="48">
        <f t="shared" si="3"/>
        <v>0.2552629208084327</v>
      </c>
      <c r="K12" s="86">
        <v>101</v>
      </c>
      <c r="L12" s="68">
        <f t="shared" si="4"/>
        <v>0.35565884921473345</v>
      </c>
      <c r="M12" s="50">
        <v>37</v>
      </c>
      <c r="N12" s="68">
        <f t="shared" si="5"/>
        <v>0.31852617079889806</v>
      </c>
      <c r="O12" s="47">
        <v>18</v>
      </c>
      <c r="P12" s="48">
        <f t="shared" si="6"/>
        <v>0.6493506493506493</v>
      </c>
    </row>
    <row r="13" spans="2:16" ht="39.75" customHeight="1">
      <c r="B13" s="85" t="s">
        <v>195</v>
      </c>
      <c r="C13" s="47">
        <v>2800</v>
      </c>
      <c r="D13" s="48">
        <f t="shared" si="0"/>
        <v>2.4842957021684353</v>
      </c>
      <c r="E13" s="47">
        <v>258</v>
      </c>
      <c r="F13" s="48">
        <f t="shared" si="1"/>
        <v>2.8673038452989554</v>
      </c>
      <c r="G13" s="47">
        <v>662</v>
      </c>
      <c r="H13" s="48">
        <f t="shared" si="2"/>
        <v>2.3971610660486675</v>
      </c>
      <c r="I13" s="100">
        <v>748</v>
      </c>
      <c r="J13" s="48">
        <f t="shared" si="3"/>
        <v>2.2463137031142075</v>
      </c>
      <c r="K13" s="86">
        <v>711</v>
      </c>
      <c r="L13" s="68">
        <f t="shared" si="4"/>
        <v>2.5036974434819355</v>
      </c>
      <c r="M13" s="100">
        <v>327</v>
      </c>
      <c r="N13" s="68">
        <f t="shared" si="5"/>
        <v>2.815082644628099</v>
      </c>
      <c r="O13" s="47">
        <v>94</v>
      </c>
      <c r="P13" s="48">
        <f t="shared" si="6"/>
        <v>3.3910533910533913</v>
      </c>
    </row>
    <row r="14" spans="2:16" ht="33" customHeight="1">
      <c r="B14" s="104" t="s">
        <v>196</v>
      </c>
      <c r="C14" s="47">
        <v>73</v>
      </c>
      <c r="D14" s="48">
        <f t="shared" si="0"/>
        <v>0.06476913794939135</v>
      </c>
      <c r="E14" s="47">
        <v>2</v>
      </c>
      <c r="F14" s="98" t="s">
        <v>55</v>
      </c>
      <c r="G14" s="47">
        <v>22</v>
      </c>
      <c r="H14" s="48">
        <f t="shared" si="2"/>
        <v>0.07966396292004635</v>
      </c>
      <c r="I14" s="50">
        <v>20</v>
      </c>
      <c r="J14" s="48">
        <f t="shared" si="3"/>
        <v>0.06006186371963122</v>
      </c>
      <c r="K14" s="86">
        <v>16</v>
      </c>
      <c r="L14" s="68">
        <f t="shared" si="4"/>
        <v>0.05634199591520529</v>
      </c>
      <c r="M14" s="50">
        <v>11</v>
      </c>
      <c r="N14" s="68">
        <f t="shared" si="5"/>
        <v>0.0946969696969697</v>
      </c>
      <c r="O14" s="50">
        <v>2</v>
      </c>
      <c r="P14" s="98" t="s">
        <v>55</v>
      </c>
    </row>
    <row r="15" spans="2:16" ht="18" customHeight="1">
      <c r="B15" s="46" t="s">
        <v>197</v>
      </c>
      <c r="C15" s="47">
        <v>92</v>
      </c>
      <c r="D15" s="48">
        <f t="shared" si="0"/>
        <v>0.0816268587855343</v>
      </c>
      <c r="E15" s="47">
        <v>5</v>
      </c>
      <c r="F15" s="98" t="s">
        <v>55</v>
      </c>
      <c r="G15" s="47">
        <v>15</v>
      </c>
      <c r="H15" s="48">
        <f t="shared" si="2"/>
        <v>0.05431633835457706</v>
      </c>
      <c r="I15" s="47">
        <v>29</v>
      </c>
      <c r="J15" s="48">
        <f t="shared" si="3"/>
        <v>0.08708970239346527</v>
      </c>
      <c r="K15" s="86">
        <v>29</v>
      </c>
      <c r="L15" s="68">
        <f t="shared" si="4"/>
        <v>0.10211986759630959</v>
      </c>
      <c r="M15" s="50">
        <v>12</v>
      </c>
      <c r="N15" s="68">
        <f t="shared" si="5"/>
        <v>0.10330578512396695</v>
      </c>
      <c r="O15" s="50">
        <v>2</v>
      </c>
      <c r="P15" s="98" t="s">
        <v>55</v>
      </c>
    </row>
    <row r="16" spans="2:16" ht="18" customHeight="1">
      <c r="B16" s="46" t="s">
        <v>198</v>
      </c>
      <c r="C16" s="260">
        <v>101536</v>
      </c>
      <c r="D16" s="48">
        <f t="shared" si="0"/>
        <v>90.08766014834795</v>
      </c>
      <c r="E16" s="260">
        <v>8040</v>
      </c>
      <c r="F16" s="48">
        <f t="shared" si="1"/>
        <v>89.35318959768837</v>
      </c>
      <c r="G16" s="260">
        <v>24897</v>
      </c>
      <c r="H16" s="48">
        <f t="shared" si="2"/>
        <v>90.154258400927</v>
      </c>
      <c r="I16" s="260">
        <v>30206</v>
      </c>
      <c r="J16" s="48">
        <f t="shared" si="3"/>
        <v>90.71143277575902</v>
      </c>
      <c r="K16" s="86">
        <v>25625</v>
      </c>
      <c r="L16" s="68">
        <f t="shared" si="4"/>
        <v>90.23522783294598</v>
      </c>
      <c r="M16" s="55">
        <v>10365</v>
      </c>
      <c r="N16" s="68">
        <f t="shared" si="5"/>
        <v>89.23037190082644</v>
      </c>
      <c r="O16" s="55">
        <v>2396</v>
      </c>
      <c r="P16" s="48">
        <f t="shared" si="6"/>
        <v>86.43578643578643</v>
      </c>
    </row>
    <row r="17" spans="2:16" ht="19.5" customHeight="1">
      <c r="B17" s="43" t="s">
        <v>109</v>
      </c>
      <c r="C17" s="383">
        <v>112708</v>
      </c>
      <c r="D17" s="320"/>
      <c r="E17" s="383">
        <v>8998</v>
      </c>
      <c r="F17" s="320"/>
      <c r="G17" s="383">
        <v>27616</v>
      </c>
      <c r="H17" s="320"/>
      <c r="I17" s="383">
        <v>33299</v>
      </c>
      <c r="J17" s="320"/>
      <c r="K17" s="384">
        <v>28398</v>
      </c>
      <c r="L17" s="385"/>
      <c r="M17" s="334">
        <v>11616</v>
      </c>
      <c r="N17" s="387"/>
      <c r="O17" s="388">
        <v>2772</v>
      </c>
      <c r="P17" s="320"/>
    </row>
    <row r="18" spans="2:16" s="33" customFormat="1" ht="29.25" customHeight="1">
      <c r="B18" s="379" t="s">
        <v>292</v>
      </c>
      <c r="C18" s="380"/>
      <c r="D18" s="380"/>
      <c r="E18" s="380"/>
      <c r="F18" s="380"/>
      <c r="G18" s="380"/>
      <c r="H18" s="380"/>
      <c r="I18" s="380"/>
      <c r="J18" s="380"/>
      <c r="K18" s="380"/>
      <c r="L18" s="380"/>
      <c r="M18" s="380"/>
      <c r="N18" s="380"/>
      <c r="O18" s="380"/>
      <c r="P18" s="380"/>
    </row>
    <row r="19" spans="2:16" s="33" customFormat="1" ht="24" customHeight="1">
      <c r="B19" s="381" t="s">
        <v>291</v>
      </c>
      <c r="C19" s="297"/>
      <c r="D19" s="297"/>
      <c r="E19" s="297"/>
      <c r="F19" s="297"/>
      <c r="G19" s="297"/>
      <c r="H19" s="297"/>
      <c r="I19" s="297"/>
      <c r="J19" s="297"/>
      <c r="K19" s="297"/>
      <c r="L19" s="297"/>
      <c r="M19" s="297"/>
      <c r="N19" s="297"/>
      <c r="O19" s="297"/>
      <c r="P19" s="297"/>
    </row>
    <row r="20" spans="2:16" s="33" customFormat="1" ht="24" customHeight="1">
      <c r="B20" s="377" t="s">
        <v>0</v>
      </c>
      <c r="C20" s="378"/>
      <c r="D20" s="378"/>
      <c r="E20" s="378"/>
      <c r="F20" s="378"/>
      <c r="G20" s="378"/>
      <c r="H20" s="378"/>
      <c r="I20" s="378"/>
      <c r="J20" s="378"/>
      <c r="K20" s="378"/>
      <c r="L20" s="378"/>
      <c r="M20" s="378"/>
      <c r="N20" s="378"/>
      <c r="O20" s="378"/>
      <c r="P20" s="378"/>
    </row>
    <row r="21" spans="2:16" ht="24" customHeight="1">
      <c r="B21" s="296" t="s">
        <v>139</v>
      </c>
      <c r="C21" s="297"/>
      <c r="D21" s="297"/>
      <c r="E21" s="297"/>
      <c r="F21" s="297"/>
      <c r="G21" s="297"/>
      <c r="H21" s="297"/>
      <c r="I21" s="297"/>
      <c r="J21" s="297"/>
      <c r="K21" s="297"/>
      <c r="L21" s="297"/>
      <c r="M21" s="297"/>
      <c r="N21" s="297"/>
      <c r="O21" s="297"/>
      <c r="P21" s="297"/>
    </row>
    <row r="22" spans="2:16" s="33" customFormat="1" ht="19.5" customHeight="1">
      <c r="B22" s="365" t="s">
        <v>277</v>
      </c>
      <c r="C22" s="366"/>
      <c r="D22" s="366"/>
      <c r="E22" s="366"/>
      <c r="F22" s="366"/>
      <c r="G22" s="366"/>
      <c r="H22" s="366"/>
      <c r="I22" s="366"/>
      <c r="J22" s="366"/>
      <c r="K22" s="366"/>
      <c r="L22" s="366"/>
      <c r="M22" s="366"/>
      <c r="N22" s="366"/>
      <c r="O22" s="366"/>
      <c r="P22" s="366"/>
    </row>
    <row r="24" ht="12.75">
      <c r="B24"/>
    </row>
  </sheetData>
  <sheetProtection/>
  <mergeCells count="13">
    <mergeCell ref="B6:B8"/>
    <mergeCell ref="O17:P17"/>
    <mergeCell ref="K17:L17"/>
    <mergeCell ref="I17:J17"/>
    <mergeCell ref="G17:H17"/>
    <mergeCell ref="E17:F17"/>
    <mergeCell ref="M17:N17"/>
    <mergeCell ref="C17:D17"/>
    <mergeCell ref="B20:P20"/>
    <mergeCell ref="B22:P22"/>
    <mergeCell ref="B21:P21"/>
    <mergeCell ref="B18:P18"/>
    <mergeCell ref="B19:P19"/>
  </mergeCells>
  <printOptions horizontalCentered="1"/>
  <pageMargins left="0" right="0" top="0.5" bottom="0.5" header="0.25" footer="0.25"/>
  <pageSetup fitToHeight="1" fitToWidth="1" horizontalDpi="600" verticalDpi="600" orientation="landscape" scale="93" r:id="rId1"/>
</worksheet>
</file>

<file path=xl/worksheets/sheet26.xml><?xml version="1.0" encoding="utf-8"?>
<worksheet xmlns="http://schemas.openxmlformats.org/spreadsheetml/2006/main" xmlns:r="http://schemas.openxmlformats.org/officeDocument/2006/relationships">
  <sheetPr>
    <pageSetUpPr fitToPage="1"/>
  </sheetPr>
  <dimension ref="A1:I380"/>
  <sheetViews>
    <sheetView zoomScalePageLayoutView="0" workbookViewId="0" topLeftCell="A1">
      <selection activeCell="A1" sqref="A1"/>
    </sheetView>
  </sheetViews>
  <sheetFormatPr defaultColWidth="9.33203125" defaultRowHeight="12.75"/>
  <cols>
    <col min="1" max="1" width="4.33203125" style="1" customWidth="1"/>
    <col min="2" max="2" width="12.16015625" style="1" customWidth="1"/>
    <col min="3" max="6" width="10.83203125" style="1" customWidth="1"/>
    <col min="7" max="16384" width="9.33203125" style="1" customWidth="1"/>
  </cols>
  <sheetData>
    <row r="1" ht="15.75">
      <c r="A1" s="36"/>
    </row>
    <row r="2" spans="2:6" ht="15">
      <c r="B2" s="39" t="s">
        <v>128</v>
      </c>
      <c r="C2" s="39"/>
      <c r="D2" s="39"/>
      <c r="E2" s="39"/>
      <c r="F2" s="39"/>
    </row>
    <row r="3" spans="2:6" ht="15.75">
      <c r="B3" s="75" t="s">
        <v>129</v>
      </c>
      <c r="C3" s="39"/>
      <c r="D3" s="39"/>
      <c r="E3" s="39"/>
      <c r="F3" s="39"/>
    </row>
    <row r="4" spans="2:6" ht="15">
      <c r="B4" s="39" t="s">
        <v>293</v>
      </c>
      <c r="C4" s="39"/>
      <c r="D4" s="39"/>
      <c r="E4" s="39"/>
      <c r="F4" s="39"/>
    </row>
    <row r="5" spans="2:6" ht="45">
      <c r="B5" s="76" t="s">
        <v>24</v>
      </c>
      <c r="C5" s="77" t="s">
        <v>3</v>
      </c>
      <c r="D5" s="77" t="s">
        <v>4</v>
      </c>
      <c r="E5" s="78" t="s">
        <v>5</v>
      </c>
      <c r="F5" s="78" t="s">
        <v>6</v>
      </c>
    </row>
    <row r="6" spans="2:6" s="23" customFormat="1" ht="19.5" customHeight="1">
      <c r="B6" s="79">
        <v>1980</v>
      </c>
      <c r="C6" s="80">
        <v>145162</v>
      </c>
      <c r="D6" s="81">
        <v>1495</v>
      </c>
      <c r="E6" s="81">
        <v>23</v>
      </c>
      <c r="F6" s="82">
        <v>1</v>
      </c>
    </row>
    <row r="7" spans="2:6" s="23" customFormat="1" ht="19.5" customHeight="1">
      <c r="B7" s="79">
        <v>1981</v>
      </c>
      <c r="C7" s="80">
        <v>140579</v>
      </c>
      <c r="D7" s="81">
        <v>1426</v>
      </c>
      <c r="E7" s="81">
        <v>25</v>
      </c>
      <c r="F7" s="82">
        <v>1</v>
      </c>
    </row>
    <row r="8" spans="2:6" s="23" customFormat="1" ht="19.5" customHeight="1">
      <c r="B8" s="79">
        <v>1982</v>
      </c>
      <c r="C8" s="80">
        <v>137950</v>
      </c>
      <c r="D8" s="81">
        <v>1377</v>
      </c>
      <c r="E8" s="81">
        <v>16</v>
      </c>
      <c r="F8" s="83" t="s">
        <v>25</v>
      </c>
    </row>
    <row r="9" spans="2:6" s="23" customFormat="1" ht="19.5" customHeight="1">
      <c r="B9" s="79">
        <v>1983</v>
      </c>
      <c r="C9" s="80">
        <v>133026</v>
      </c>
      <c r="D9" s="81">
        <v>1415</v>
      </c>
      <c r="E9" s="81">
        <v>14</v>
      </c>
      <c r="F9" s="83" t="s">
        <v>25</v>
      </c>
    </row>
    <row r="10" spans="2:6" s="23" customFormat="1" ht="19.5" customHeight="1">
      <c r="B10" s="79">
        <v>1984</v>
      </c>
      <c r="C10" s="80">
        <v>135782</v>
      </c>
      <c r="D10" s="81">
        <v>1413</v>
      </c>
      <c r="E10" s="81">
        <v>19</v>
      </c>
      <c r="F10" s="83" t="s">
        <v>25</v>
      </c>
    </row>
    <row r="11" spans="2:6" s="23" customFormat="1" ht="19.5" customHeight="1">
      <c r="B11" s="79">
        <v>1985</v>
      </c>
      <c r="C11" s="80">
        <v>138052</v>
      </c>
      <c r="D11" s="81">
        <v>1506</v>
      </c>
      <c r="E11" s="81">
        <v>21</v>
      </c>
      <c r="F11" s="82">
        <v>1</v>
      </c>
    </row>
    <row r="12" spans="2:6" s="23" customFormat="1" ht="19.5" customHeight="1">
      <c r="B12" s="79">
        <v>1986</v>
      </c>
      <c r="C12" s="80">
        <v>137626</v>
      </c>
      <c r="D12" s="81">
        <v>1555</v>
      </c>
      <c r="E12" s="81">
        <v>27</v>
      </c>
      <c r="F12" s="82">
        <v>1</v>
      </c>
    </row>
    <row r="13" spans="2:6" s="23" customFormat="1" ht="19.5" customHeight="1">
      <c r="B13" s="79">
        <v>1987</v>
      </c>
      <c r="C13" s="80">
        <v>140466</v>
      </c>
      <c r="D13" s="81">
        <v>1549</v>
      </c>
      <c r="E13" s="81">
        <v>27</v>
      </c>
      <c r="F13" s="82">
        <v>2</v>
      </c>
    </row>
    <row r="14" spans="2:6" s="23" customFormat="1" ht="19.5" customHeight="1">
      <c r="B14" s="79">
        <v>1988</v>
      </c>
      <c r="C14" s="80">
        <v>139635</v>
      </c>
      <c r="D14" s="81">
        <v>1584</v>
      </c>
      <c r="E14" s="81">
        <v>30</v>
      </c>
      <c r="F14" s="82">
        <v>2</v>
      </c>
    </row>
    <row r="15" spans="2:6" s="23" customFormat="1" ht="19.5" customHeight="1">
      <c r="B15" s="79">
        <v>1989</v>
      </c>
      <c r="C15" s="80">
        <v>148164</v>
      </c>
      <c r="D15" s="81">
        <v>1858</v>
      </c>
      <c r="E15" s="81">
        <v>42</v>
      </c>
      <c r="F15" s="82">
        <v>8</v>
      </c>
    </row>
    <row r="16" spans="2:6" s="23" customFormat="1" ht="19.5" customHeight="1">
      <c r="B16" s="79">
        <v>1990</v>
      </c>
      <c r="C16" s="80">
        <v>153080</v>
      </c>
      <c r="D16" s="81">
        <v>1897</v>
      </c>
      <c r="E16" s="81">
        <v>41</v>
      </c>
      <c r="F16" s="82">
        <v>1</v>
      </c>
    </row>
    <row r="17" spans="2:6" s="23" customFormat="1" ht="19.5" customHeight="1">
      <c r="B17" s="79">
        <v>1991</v>
      </c>
      <c r="C17" s="80">
        <v>149478</v>
      </c>
      <c r="D17" s="81">
        <v>1933</v>
      </c>
      <c r="E17" s="81">
        <v>38</v>
      </c>
      <c r="F17" s="82">
        <v>1</v>
      </c>
    </row>
    <row r="18" spans="2:6" s="23" customFormat="1" ht="19.5" customHeight="1">
      <c r="B18" s="79">
        <v>1992</v>
      </c>
      <c r="C18" s="80">
        <v>143827</v>
      </c>
      <c r="D18" s="81">
        <v>1842</v>
      </c>
      <c r="E18" s="81">
        <v>43</v>
      </c>
      <c r="F18" s="82">
        <v>2</v>
      </c>
    </row>
    <row r="19" spans="2:6" s="23" customFormat="1" ht="19.5" customHeight="1">
      <c r="B19" s="79">
        <v>1993</v>
      </c>
      <c r="C19" s="80">
        <v>139560</v>
      </c>
      <c r="D19" s="81">
        <v>1748</v>
      </c>
      <c r="E19" s="81">
        <v>60</v>
      </c>
      <c r="F19" s="82">
        <v>2</v>
      </c>
    </row>
    <row r="20" spans="2:6" s="23" customFormat="1" ht="19.5" customHeight="1">
      <c r="B20" s="79">
        <v>1994</v>
      </c>
      <c r="C20" s="80">
        <v>137844</v>
      </c>
      <c r="D20" s="81">
        <v>1901</v>
      </c>
      <c r="E20" s="81">
        <v>69</v>
      </c>
      <c r="F20" s="82">
        <v>6</v>
      </c>
    </row>
    <row r="21" spans="2:6" s="23" customFormat="1" ht="19.5" customHeight="1">
      <c r="B21" s="79">
        <v>1995</v>
      </c>
      <c r="C21" s="81">
        <v>134169</v>
      </c>
      <c r="D21" s="81">
        <v>1795</v>
      </c>
      <c r="E21" s="81">
        <v>62</v>
      </c>
      <c r="F21" s="82">
        <v>1</v>
      </c>
    </row>
    <row r="22" spans="2:6" s="23" customFormat="1" ht="19.5" customHeight="1">
      <c r="B22" s="79">
        <v>1996</v>
      </c>
      <c r="C22" s="81">
        <v>133231</v>
      </c>
      <c r="D22" s="81">
        <v>1809</v>
      </c>
      <c r="E22" s="81">
        <v>77</v>
      </c>
      <c r="F22" s="82">
        <v>12</v>
      </c>
    </row>
    <row r="23" spans="2:6" s="23" customFormat="1" ht="19.5" customHeight="1">
      <c r="B23" s="79">
        <v>1997</v>
      </c>
      <c r="C23" s="80">
        <v>133549</v>
      </c>
      <c r="D23" s="81">
        <v>1921</v>
      </c>
      <c r="E23" s="81">
        <v>72</v>
      </c>
      <c r="F23" s="82">
        <v>9</v>
      </c>
    </row>
    <row r="24" spans="2:6" s="23" customFormat="1" ht="19.5" customHeight="1">
      <c r="B24" s="79">
        <v>1998</v>
      </c>
      <c r="C24" s="80">
        <v>133649</v>
      </c>
      <c r="D24" s="81">
        <f>3969/2</f>
        <v>1984.5</v>
      </c>
      <c r="E24" s="81">
        <f>262/3</f>
        <v>87.33333333333333</v>
      </c>
      <c r="F24" s="82">
        <f>32/4</f>
        <v>8</v>
      </c>
    </row>
    <row r="25" spans="2:6" s="23" customFormat="1" ht="19.5" customHeight="1">
      <c r="B25" s="79">
        <v>1999</v>
      </c>
      <c r="C25" s="80">
        <v>133429</v>
      </c>
      <c r="D25" s="81">
        <v>2086.5</v>
      </c>
      <c r="E25" s="81">
        <v>101.3</v>
      </c>
      <c r="F25" s="82">
        <v>11.25</v>
      </c>
    </row>
    <row r="26" spans="2:6" s="23" customFormat="1" ht="19.5" customHeight="1">
      <c r="B26" s="79">
        <v>2000</v>
      </c>
      <c r="C26" s="84">
        <v>136048</v>
      </c>
      <c r="D26" s="82">
        <v>2072</v>
      </c>
      <c r="E26" s="82">
        <v>91</v>
      </c>
      <c r="F26" s="82">
        <v>5</v>
      </c>
    </row>
    <row r="27" spans="2:6" s="23" customFormat="1" ht="19.5" customHeight="1">
      <c r="B27" s="79">
        <v>2001</v>
      </c>
      <c r="C27" s="84">
        <v>133247</v>
      </c>
      <c r="D27" s="82">
        <v>2219</v>
      </c>
      <c r="E27" s="82">
        <v>111</v>
      </c>
      <c r="F27" s="82">
        <v>6</v>
      </c>
    </row>
    <row r="28" spans="2:6" s="23" customFormat="1" ht="19.5" customHeight="1">
      <c r="B28" s="79">
        <v>2002</v>
      </c>
      <c r="C28" s="84">
        <v>129518</v>
      </c>
      <c r="D28" s="82">
        <v>2158</v>
      </c>
      <c r="E28" s="82">
        <v>81</v>
      </c>
      <c r="F28" s="82">
        <v>4</v>
      </c>
    </row>
    <row r="29" spans="2:9" s="23" customFormat="1" ht="19.5" customHeight="1">
      <c r="B29" s="79">
        <v>2003</v>
      </c>
      <c r="C29" s="84">
        <v>130850</v>
      </c>
      <c r="D29" s="82">
        <f>4532/2</f>
        <v>2266</v>
      </c>
      <c r="E29" s="82">
        <f>262/3</f>
        <v>87.33333333333333</v>
      </c>
      <c r="F29" s="82">
        <f>(8+4+6)/4</f>
        <v>4.5</v>
      </c>
      <c r="I29" s="1"/>
    </row>
    <row r="30" spans="2:9" s="23" customFormat="1" ht="19.5" customHeight="1">
      <c r="B30" s="79">
        <v>2004</v>
      </c>
      <c r="C30" s="84">
        <v>129710</v>
      </c>
      <c r="D30" s="82">
        <f>4445/2</f>
        <v>2222.5</v>
      </c>
      <c r="E30" s="82">
        <f>321/3</f>
        <v>107</v>
      </c>
      <c r="F30" s="82">
        <f>(27+6)/4</f>
        <v>8.25</v>
      </c>
      <c r="I30" s="1"/>
    </row>
    <row r="31" spans="2:9" s="23" customFormat="1" ht="19.5" customHeight="1">
      <c r="B31" s="79">
        <v>2005</v>
      </c>
      <c r="C31" s="84">
        <v>127518</v>
      </c>
      <c r="D31" s="82">
        <v>2143.5</v>
      </c>
      <c r="E31" s="82">
        <v>81.3</v>
      </c>
      <c r="F31" s="82">
        <v>4.25</v>
      </c>
      <c r="I31" s="1"/>
    </row>
    <row r="32" spans="2:9" s="23" customFormat="1" ht="19.5" customHeight="1">
      <c r="B32" s="79">
        <v>2006</v>
      </c>
      <c r="C32" s="84">
        <v>127537</v>
      </c>
      <c r="D32" s="82">
        <v>2236.5</v>
      </c>
      <c r="E32" s="82">
        <v>83</v>
      </c>
      <c r="F32" s="82">
        <v>3</v>
      </c>
      <c r="I32" s="1"/>
    </row>
    <row r="33" spans="2:9" s="23" customFormat="1" ht="19.5" customHeight="1">
      <c r="B33" s="79">
        <v>2007</v>
      </c>
      <c r="C33" s="84">
        <v>125172</v>
      </c>
      <c r="D33" s="82">
        <f>4259/2</f>
        <v>2129.5</v>
      </c>
      <c r="E33" s="82">
        <f>210/3</f>
        <v>70</v>
      </c>
      <c r="F33" s="82">
        <v>5</v>
      </c>
      <c r="I33" s="1"/>
    </row>
    <row r="34" spans="2:9" s="23" customFormat="1" ht="19.5" customHeight="1">
      <c r="B34" s="79">
        <v>2008</v>
      </c>
      <c r="C34" s="84">
        <v>121231</v>
      </c>
      <c r="D34" s="82">
        <f>4124/2</f>
        <v>2062</v>
      </c>
      <c r="E34" s="82">
        <f>217/3</f>
        <v>72.33333333333333</v>
      </c>
      <c r="F34" s="82">
        <v>2</v>
      </c>
      <c r="I34" s="1"/>
    </row>
    <row r="35" spans="2:9" s="23" customFormat="1" ht="19.5" customHeight="1">
      <c r="B35" s="79">
        <v>2009</v>
      </c>
      <c r="C35" s="84">
        <v>117309</v>
      </c>
      <c r="D35" s="82">
        <f>4089/2</f>
        <v>2044.5</v>
      </c>
      <c r="E35" s="82">
        <f>210/3</f>
        <v>70</v>
      </c>
      <c r="F35" s="82">
        <f>21/4</f>
        <v>5.25</v>
      </c>
      <c r="I35" s="1"/>
    </row>
    <row r="36" spans="2:9" s="23" customFormat="1" ht="19.5" customHeight="1">
      <c r="B36" s="79">
        <v>2010</v>
      </c>
      <c r="C36" s="84">
        <v>114717</v>
      </c>
      <c r="D36" s="82">
        <v>2034</v>
      </c>
      <c r="E36" s="82">
        <v>65</v>
      </c>
      <c r="F36" s="82">
        <v>2</v>
      </c>
      <c r="I36" s="1"/>
    </row>
    <row r="37" spans="2:9" s="23" customFormat="1" ht="19.5" customHeight="1">
      <c r="B37" s="79">
        <v>2011</v>
      </c>
      <c r="C37" s="84">
        <v>114159</v>
      </c>
      <c r="D37" s="82">
        <v>1975</v>
      </c>
      <c r="E37" s="82">
        <v>57</v>
      </c>
      <c r="F37" s="82">
        <v>2</v>
      </c>
      <c r="I37" s="1"/>
    </row>
    <row r="38" spans="2:9" s="23" customFormat="1" ht="19.5" customHeight="1">
      <c r="B38" s="79">
        <v>2012</v>
      </c>
      <c r="C38" s="84">
        <v>112708</v>
      </c>
      <c r="D38" s="82">
        <v>1972</v>
      </c>
      <c r="E38" s="82">
        <v>52</v>
      </c>
      <c r="F38" s="82">
        <v>3</v>
      </c>
      <c r="I38" s="1"/>
    </row>
    <row r="39" spans="2:6" s="23" customFormat="1" ht="19.5" customHeight="1">
      <c r="B39" s="173"/>
      <c r="C39" s="173"/>
      <c r="D39" s="173"/>
      <c r="E39" s="173"/>
      <c r="F39" s="173"/>
    </row>
    <row r="40" spans="2:6" s="23" customFormat="1" ht="25.5" customHeight="1">
      <c r="B40" s="296" t="s">
        <v>294</v>
      </c>
      <c r="C40" s="297"/>
      <c r="D40" s="297"/>
      <c r="E40" s="297"/>
      <c r="F40" s="297"/>
    </row>
    <row r="41" spans="2:6" s="23" customFormat="1" ht="12.75">
      <c r="B41" s="31"/>
      <c r="C41" s="1"/>
      <c r="D41" s="1"/>
      <c r="E41" s="1"/>
      <c r="F41" s="1"/>
    </row>
    <row r="42" spans="2:6" s="23" customFormat="1" ht="12.75">
      <c r="B42" s="1"/>
      <c r="C42" s="1"/>
      <c r="D42" s="1"/>
      <c r="E42" s="1"/>
      <c r="F42" s="1"/>
    </row>
    <row r="43" spans="2:6" s="23" customFormat="1" ht="12.75">
      <c r="B43" s="1"/>
      <c r="C43" s="1"/>
      <c r="D43" s="1"/>
      <c r="E43" s="1"/>
      <c r="F43" s="1"/>
    </row>
    <row r="44" spans="1:6" s="23" customFormat="1" ht="12.75">
      <c r="A44" s="1"/>
      <c r="B44" s="1"/>
      <c r="C44" s="1"/>
      <c r="D44" s="1"/>
      <c r="E44" s="1"/>
      <c r="F44" s="1"/>
    </row>
    <row r="45" spans="1:6" s="23" customFormat="1" ht="12.75">
      <c r="A45" s="1"/>
      <c r="B45" s="1"/>
      <c r="C45" s="1"/>
      <c r="D45" s="1"/>
      <c r="E45" s="1"/>
      <c r="F45" s="1"/>
    </row>
    <row r="46" spans="1:6" s="23" customFormat="1" ht="12.75">
      <c r="A46" s="1"/>
      <c r="C46" s="1"/>
      <c r="D46" s="1"/>
      <c r="E46" s="1"/>
      <c r="F46" s="1"/>
    </row>
    <row r="47" spans="1:6" s="23" customFormat="1" ht="12.75">
      <c r="A47" s="1"/>
      <c r="C47" s="1"/>
      <c r="D47" s="1"/>
      <c r="E47" s="1"/>
      <c r="F47" s="1"/>
    </row>
    <row r="48" spans="1:6" s="23" customFormat="1" ht="12.75">
      <c r="A48" s="1"/>
      <c r="C48" s="1"/>
      <c r="D48" s="1"/>
      <c r="E48" s="1"/>
      <c r="F48" s="1"/>
    </row>
    <row r="49" spans="1:6" s="23" customFormat="1" ht="12.75">
      <c r="A49" s="1"/>
      <c r="B49" s="1"/>
      <c r="C49" s="1"/>
      <c r="D49" s="1"/>
      <c r="E49" s="1"/>
      <c r="F49" s="1"/>
    </row>
    <row r="50" spans="1:6" s="23" customFormat="1" ht="12.75">
      <c r="A50" s="1"/>
      <c r="B50" s="1"/>
      <c r="C50" s="1"/>
      <c r="D50" s="1"/>
      <c r="E50" s="1"/>
      <c r="F50" s="1"/>
    </row>
    <row r="51" spans="1:6" s="23" customFormat="1" ht="12.75">
      <c r="A51" s="1"/>
      <c r="B51" s="1"/>
      <c r="C51" s="1"/>
      <c r="D51" s="1"/>
      <c r="E51" s="1"/>
      <c r="F51" s="1"/>
    </row>
    <row r="52" spans="1:6" s="23" customFormat="1" ht="12.75">
      <c r="A52" s="1"/>
      <c r="B52" s="1"/>
      <c r="C52" s="1"/>
      <c r="D52" s="1"/>
      <c r="E52" s="1"/>
      <c r="F52" s="1"/>
    </row>
    <row r="53" spans="1:6" s="23" customFormat="1" ht="12.75">
      <c r="A53" s="1"/>
      <c r="B53" s="1"/>
      <c r="C53" s="1"/>
      <c r="D53" s="1"/>
      <c r="E53" s="1"/>
      <c r="F53" s="1"/>
    </row>
    <row r="54" spans="1:6" s="23" customFormat="1" ht="12.75">
      <c r="A54" s="1"/>
      <c r="B54" s="1"/>
      <c r="C54" s="1"/>
      <c r="D54" s="1"/>
      <c r="E54" s="1"/>
      <c r="F54" s="1"/>
    </row>
    <row r="55" spans="1:6" s="23" customFormat="1" ht="12.75">
      <c r="A55" s="1"/>
      <c r="B55" s="1"/>
      <c r="C55" s="1"/>
      <c r="D55" s="1"/>
      <c r="E55" s="1"/>
      <c r="F55" s="1"/>
    </row>
    <row r="56" spans="1:6" s="23" customFormat="1" ht="12.75">
      <c r="A56" s="1"/>
      <c r="B56" s="1"/>
      <c r="C56" s="1"/>
      <c r="D56" s="1"/>
      <c r="E56" s="1"/>
      <c r="F56" s="1"/>
    </row>
    <row r="57" spans="1:6" s="23" customFormat="1" ht="12.75">
      <c r="A57" s="1"/>
      <c r="B57" s="1"/>
      <c r="C57" s="1"/>
      <c r="D57" s="1"/>
      <c r="E57" s="1"/>
      <c r="F57" s="1"/>
    </row>
    <row r="58" spans="1:6" s="23" customFormat="1" ht="12.75">
      <c r="A58" s="1"/>
      <c r="B58" s="1"/>
      <c r="C58" s="1"/>
      <c r="D58" s="1"/>
      <c r="E58" s="1"/>
      <c r="F58" s="1"/>
    </row>
    <row r="59" spans="1:6" s="23" customFormat="1" ht="12.75">
      <c r="A59" s="1"/>
      <c r="B59" s="1"/>
      <c r="C59" s="1"/>
      <c r="D59" s="1"/>
      <c r="E59" s="1"/>
      <c r="F59" s="1"/>
    </row>
    <row r="60" spans="1:6" s="23" customFormat="1" ht="12.75">
      <c r="A60" s="1"/>
      <c r="B60" s="1"/>
      <c r="C60" s="1"/>
      <c r="D60" s="1"/>
      <c r="E60" s="1"/>
      <c r="F60" s="1"/>
    </row>
    <row r="61" spans="1:6" s="23" customFormat="1" ht="12.75">
      <c r="A61" s="1"/>
      <c r="B61" s="1"/>
      <c r="C61" s="1"/>
      <c r="D61" s="1"/>
      <c r="E61" s="1"/>
      <c r="F61" s="1"/>
    </row>
    <row r="62" spans="1:6" s="23" customFormat="1" ht="12.75">
      <c r="A62" s="1"/>
      <c r="B62" s="1"/>
      <c r="C62" s="1"/>
      <c r="D62" s="1"/>
      <c r="E62" s="1"/>
      <c r="F62" s="1"/>
    </row>
    <row r="63" spans="1:6" s="23" customFormat="1" ht="12.75">
      <c r="A63" s="1"/>
      <c r="B63" s="1"/>
      <c r="C63" s="1"/>
      <c r="D63" s="1"/>
      <c r="E63" s="1"/>
      <c r="F63" s="1"/>
    </row>
    <row r="64" spans="1:6" s="23" customFormat="1" ht="12.75">
      <c r="A64" s="1"/>
      <c r="B64" s="1"/>
      <c r="C64" s="1"/>
      <c r="D64" s="1"/>
      <c r="E64" s="1"/>
      <c r="F64" s="1"/>
    </row>
    <row r="65" spans="1:6" s="23" customFormat="1" ht="12.75">
      <c r="A65" s="1"/>
      <c r="B65" s="1"/>
      <c r="C65" s="1"/>
      <c r="D65" s="1"/>
      <c r="E65" s="1"/>
      <c r="F65" s="1"/>
    </row>
    <row r="66" spans="1:6" s="23" customFormat="1" ht="12.75">
      <c r="A66" s="1"/>
      <c r="B66" s="1"/>
      <c r="C66" s="1"/>
      <c r="D66" s="1"/>
      <c r="E66" s="1"/>
      <c r="F66" s="1"/>
    </row>
    <row r="67" spans="1:6" s="23" customFormat="1" ht="12.75">
      <c r="A67" s="1"/>
      <c r="B67" s="1"/>
      <c r="C67" s="1"/>
      <c r="D67" s="1"/>
      <c r="E67" s="1"/>
      <c r="F67" s="1"/>
    </row>
    <row r="68" spans="1:6" s="23" customFormat="1" ht="12.75">
      <c r="A68" s="1"/>
      <c r="B68" s="1"/>
      <c r="C68" s="1"/>
      <c r="D68" s="1"/>
      <c r="E68" s="1"/>
      <c r="F68" s="1"/>
    </row>
    <row r="69" spans="1:6" s="23" customFormat="1" ht="12.75">
      <c r="A69" s="1"/>
      <c r="B69" s="1"/>
      <c r="C69" s="1"/>
      <c r="D69" s="1"/>
      <c r="E69" s="1"/>
      <c r="F69" s="1"/>
    </row>
    <row r="70" spans="1:6" s="23" customFormat="1" ht="12.75">
      <c r="A70" s="1"/>
      <c r="B70" s="1"/>
      <c r="C70" s="1"/>
      <c r="D70" s="1"/>
      <c r="E70" s="1"/>
      <c r="F70" s="1"/>
    </row>
    <row r="71" spans="1:6" s="23" customFormat="1" ht="12.75">
      <c r="A71" s="1"/>
      <c r="B71" s="1"/>
      <c r="C71" s="1"/>
      <c r="D71" s="1"/>
      <c r="E71" s="1"/>
      <c r="F71" s="1"/>
    </row>
    <row r="72" spans="1:6" s="23" customFormat="1" ht="12.75">
      <c r="A72" s="1"/>
      <c r="B72" s="1"/>
      <c r="C72" s="1"/>
      <c r="D72" s="1"/>
      <c r="E72" s="1"/>
      <c r="F72" s="1"/>
    </row>
    <row r="73" spans="1:6" s="23" customFormat="1" ht="12.75">
      <c r="A73" s="1"/>
      <c r="B73" s="1"/>
      <c r="C73" s="1"/>
      <c r="D73" s="1"/>
      <c r="E73" s="1"/>
      <c r="F73" s="1"/>
    </row>
    <row r="74" spans="1:6" s="23" customFormat="1" ht="12.75">
      <c r="A74" s="1"/>
      <c r="B74" s="1"/>
      <c r="C74" s="1"/>
      <c r="D74" s="1"/>
      <c r="E74" s="1"/>
      <c r="F74" s="1"/>
    </row>
    <row r="75" spans="1:6" s="23" customFormat="1" ht="12.75">
      <c r="A75" s="1"/>
      <c r="B75" s="1"/>
      <c r="C75" s="1"/>
      <c r="D75" s="1"/>
      <c r="E75" s="1"/>
      <c r="F75" s="1"/>
    </row>
    <row r="76" spans="1:6" s="23" customFormat="1" ht="12.75">
      <c r="A76" s="1"/>
      <c r="B76" s="1"/>
      <c r="C76" s="1"/>
      <c r="D76" s="1"/>
      <c r="E76" s="1"/>
      <c r="F76" s="1"/>
    </row>
    <row r="77" spans="1:6" s="23" customFormat="1" ht="12.75">
      <c r="A77" s="1"/>
      <c r="B77" s="1"/>
      <c r="C77" s="1"/>
      <c r="D77" s="1"/>
      <c r="E77" s="1"/>
      <c r="F77" s="1"/>
    </row>
    <row r="78" spans="1:6" s="23" customFormat="1" ht="12.75">
      <c r="A78" s="1"/>
      <c r="B78" s="1"/>
      <c r="C78" s="1"/>
      <c r="D78" s="1"/>
      <c r="E78" s="1"/>
      <c r="F78" s="1"/>
    </row>
    <row r="79" spans="1:6" s="23" customFormat="1" ht="12.75">
      <c r="A79" s="1"/>
      <c r="B79" s="1"/>
      <c r="C79" s="1"/>
      <c r="D79" s="1"/>
      <c r="E79" s="1"/>
      <c r="F79" s="1"/>
    </row>
    <row r="80" spans="1:6" s="23" customFormat="1" ht="12.75">
      <c r="A80" s="1"/>
      <c r="B80" s="1"/>
      <c r="C80" s="1"/>
      <c r="D80" s="1"/>
      <c r="E80" s="1"/>
      <c r="F80" s="1"/>
    </row>
    <row r="81" spans="1:6" s="23" customFormat="1" ht="12.75">
      <c r="A81" s="1"/>
      <c r="B81" s="1"/>
      <c r="C81" s="1"/>
      <c r="D81" s="1"/>
      <c r="E81" s="1"/>
      <c r="F81" s="1"/>
    </row>
    <row r="82" spans="1:6" s="23" customFormat="1" ht="12.75">
      <c r="A82" s="1"/>
      <c r="B82" s="1"/>
      <c r="C82" s="1"/>
      <c r="D82" s="1"/>
      <c r="E82" s="1"/>
      <c r="F82" s="1"/>
    </row>
    <row r="83" spans="1:6" s="23" customFormat="1" ht="12.75">
      <c r="A83" s="1"/>
      <c r="B83" s="1"/>
      <c r="C83" s="1"/>
      <c r="D83" s="1"/>
      <c r="E83" s="1"/>
      <c r="F83" s="1"/>
    </row>
    <row r="84" spans="1:6" s="23" customFormat="1" ht="12.75">
      <c r="A84" s="1"/>
      <c r="B84" s="1"/>
      <c r="C84" s="1"/>
      <c r="D84" s="1"/>
      <c r="E84" s="1"/>
      <c r="F84" s="1"/>
    </row>
    <row r="85" spans="1:6" s="23" customFormat="1" ht="12.75">
      <c r="A85" s="1"/>
      <c r="B85" s="1"/>
      <c r="C85" s="1"/>
      <c r="D85" s="1"/>
      <c r="E85" s="1"/>
      <c r="F85" s="1"/>
    </row>
    <row r="86" spans="1:6" s="23" customFormat="1" ht="12.75">
      <c r="A86" s="1"/>
      <c r="B86" s="1"/>
      <c r="C86" s="1"/>
      <c r="D86" s="1"/>
      <c r="E86" s="1"/>
      <c r="F86" s="1"/>
    </row>
    <row r="87" spans="1:6" s="23" customFormat="1" ht="12.75">
      <c r="A87" s="1"/>
      <c r="B87" s="1"/>
      <c r="C87" s="1"/>
      <c r="D87" s="1"/>
      <c r="E87" s="1"/>
      <c r="F87" s="1"/>
    </row>
    <row r="88" spans="1:6" s="23" customFormat="1" ht="12.75">
      <c r="A88" s="1"/>
      <c r="B88" s="1"/>
      <c r="C88" s="1"/>
      <c r="D88" s="1"/>
      <c r="E88" s="1"/>
      <c r="F88" s="1"/>
    </row>
    <row r="89" spans="1:6" s="23" customFormat="1" ht="12.75">
      <c r="A89" s="1"/>
      <c r="B89" s="1"/>
      <c r="C89" s="1"/>
      <c r="D89" s="1"/>
      <c r="E89" s="1"/>
      <c r="F89" s="1"/>
    </row>
    <row r="90" spans="1:6" s="23" customFormat="1" ht="12.75">
      <c r="A90" s="1"/>
      <c r="B90" s="1"/>
      <c r="C90" s="1"/>
      <c r="D90" s="1"/>
      <c r="E90" s="1"/>
      <c r="F90" s="1"/>
    </row>
    <row r="91" spans="1:6" s="23" customFormat="1" ht="12.75">
      <c r="A91" s="1"/>
      <c r="B91" s="1"/>
      <c r="C91" s="1"/>
      <c r="D91" s="1"/>
      <c r="E91" s="1"/>
      <c r="F91" s="1"/>
    </row>
    <row r="92" spans="1:6" s="23" customFormat="1" ht="12.75">
      <c r="A92" s="1"/>
      <c r="B92" s="1"/>
      <c r="C92" s="1"/>
      <c r="D92" s="1"/>
      <c r="E92" s="1"/>
      <c r="F92" s="1"/>
    </row>
    <row r="93" spans="1:6" s="23" customFormat="1" ht="12.75">
      <c r="A93" s="1"/>
      <c r="B93" s="1"/>
      <c r="C93" s="1"/>
      <c r="D93" s="1"/>
      <c r="E93" s="1"/>
      <c r="F93" s="1"/>
    </row>
    <row r="94" spans="1:6" s="23" customFormat="1" ht="12.75">
      <c r="A94" s="1"/>
      <c r="B94" s="1"/>
      <c r="C94" s="1"/>
      <c r="D94" s="1"/>
      <c r="E94" s="1"/>
      <c r="F94" s="1"/>
    </row>
    <row r="95" spans="1:6" s="23" customFormat="1" ht="12.75">
      <c r="A95" s="1"/>
      <c r="B95" s="1"/>
      <c r="C95" s="1"/>
      <c r="D95" s="1"/>
      <c r="E95" s="1"/>
      <c r="F95" s="1"/>
    </row>
    <row r="96" spans="1:6" s="23" customFormat="1" ht="12.75">
      <c r="A96" s="1"/>
      <c r="B96" s="1"/>
      <c r="C96" s="1"/>
      <c r="D96" s="1"/>
      <c r="E96" s="1"/>
      <c r="F96" s="1"/>
    </row>
    <row r="97" spans="1:6" s="23" customFormat="1" ht="12.75">
      <c r="A97" s="1"/>
      <c r="B97" s="1"/>
      <c r="C97" s="1"/>
      <c r="D97" s="1"/>
      <c r="E97" s="1"/>
      <c r="F97" s="1"/>
    </row>
    <row r="98" spans="1:6" s="23" customFormat="1" ht="12.75">
      <c r="A98" s="1"/>
      <c r="B98" s="1"/>
      <c r="C98" s="1"/>
      <c r="D98" s="1"/>
      <c r="E98" s="1"/>
      <c r="F98" s="1"/>
    </row>
    <row r="99" spans="1:6" s="23" customFormat="1" ht="12.75">
      <c r="A99" s="1"/>
      <c r="B99" s="1"/>
      <c r="C99" s="1"/>
      <c r="D99" s="1"/>
      <c r="E99" s="1"/>
      <c r="F99" s="1"/>
    </row>
    <row r="100" spans="1:6" s="23" customFormat="1" ht="12.75">
      <c r="A100" s="1"/>
      <c r="B100" s="1"/>
      <c r="C100" s="1"/>
      <c r="D100" s="1"/>
      <c r="E100" s="1"/>
      <c r="F100" s="1"/>
    </row>
    <row r="101" spans="1:6" s="23" customFormat="1" ht="12.75">
      <c r="A101" s="1"/>
      <c r="B101" s="1"/>
      <c r="C101" s="1"/>
      <c r="D101" s="1"/>
      <c r="E101" s="1"/>
      <c r="F101" s="1"/>
    </row>
    <row r="102" spans="1:6" s="23" customFormat="1" ht="12.75">
      <c r="A102" s="1"/>
      <c r="B102" s="1"/>
      <c r="C102" s="1"/>
      <c r="D102" s="1"/>
      <c r="E102" s="1"/>
      <c r="F102" s="1"/>
    </row>
    <row r="103" spans="1:6" s="23" customFormat="1" ht="12.75">
      <c r="A103" s="1"/>
      <c r="B103" s="1"/>
      <c r="C103" s="1"/>
      <c r="D103" s="1"/>
      <c r="E103" s="1"/>
      <c r="F103" s="1"/>
    </row>
    <row r="104" spans="1:6" s="23" customFormat="1" ht="12.75">
      <c r="A104" s="1"/>
      <c r="B104" s="1"/>
      <c r="C104" s="1"/>
      <c r="D104" s="1"/>
      <c r="E104" s="1"/>
      <c r="F104" s="1"/>
    </row>
    <row r="105" spans="1:6" s="23" customFormat="1" ht="12.75">
      <c r="A105" s="1"/>
      <c r="B105" s="1"/>
      <c r="C105" s="1"/>
      <c r="D105" s="1"/>
      <c r="E105" s="1"/>
      <c r="F105" s="1"/>
    </row>
    <row r="106" spans="1:6" s="23" customFormat="1" ht="12.75">
      <c r="A106" s="1"/>
      <c r="B106" s="1"/>
      <c r="C106" s="1"/>
      <c r="D106" s="1"/>
      <c r="E106" s="1"/>
      <c r="F106" s="1"/>
    </row>
    <row r="107" spans="1:6" s="23" customFormat="1" ht="12.75">
      <c r="A107" s="1"/>
      <c r="B107" s="1"/>
      <c r="C107" s="1"/>
      <c r="D107" s="1"/>
      <c r="E107" s="1"/>
      <c r="F107" s="1"/>
    </row>
    <row r="108" spans="1:6" s="23" customFormat="1" ht="12.75">
      <c r="A108" s="1"/>
      <c r="B108" s="1"/>
      <c r="C108" s="1"/>
      <c r="D108" s="1"/>
      <c r="E108" s="1"/>
      <c r="F108" s="1"/>
    </row>
    <row r="109" spans="1:6" s="23" customFormat="1" ht="12.75">
      <c r="A109" s="1"/>
      <c r="B109" s="1"/>
      <c r="C109" s="1"/>
      <c r="D109" s="1"/>
      <c r="E109" s="1"/>
      <c r="F109" s="1"/>
    </row>
    <row r="110" spans="1:6" s="23" customFormat="1" ht="12.75">
      <c r="A110" s="1"/>
      <c r="B110" s="1"/>
      <c r="C110" s="1"/>
      <c r="D110" s="1"/>
      <c r="E110" s="1"/>
      <c r="F110" s="1"/>
    </row>
    <row r="111" spans="1:6" s="23" customFormat="1" ht="12.75">
      <c r="A111" s="1"/>
      <c r="B111" s="1"/>
      <c r="C111" s="1"/>
      <c r="D111" s="1"/>
      <c r="E111" s="1"/>
      <c r="F111" s="1"/>
    </row>
    <row r="112" spans="1:6" s="23" customFormat="1" ht="12.75">
      <c r="A112" s="1"/>
      <c r="B112" s="1"/>
      <c r="C112" s="1"/>
      <c r="D112" s="1"/>
      <c r="E112" s="1"/>
      <c r="F112" s="1"/>
    </row>
    <row r="113" spans="1:6" s="23" customFormat="1" ht="12.75">
      <c r="A113" s="1"/>
      <c r="B113" s="1"/>
      <c r="C113" s="1"/>
      <c r="D113" s="1"/>
      <c r="E113" s="1"/>
      <c r="F113" s="1"/>
    </row>
    <row r="114" spans="1:6" s="23" customFormat="1" ht="12.75">
      <c r="A114" s="1"/>
      <c r="B114" s="1"/>
      <c r="C114" s="1"/>
      <c r="D114" s="1"/>
      <c r="E114" s="1"/>
      <c r="F114" s="1"/>
    </row>
    <row r="115" spans="1:6" s="23" customFormat="1" ht="12.75">
      <c r="A115" s="1"/>
      <c r="B115" s="1"/>
      <c r="C115" s="1"/>
      <c r="D115" s="1"/>
      <c r="E115" s="1"/>
      <c r="F115" s="1"/>
    </row>
    <row r="116" spans="1:6" s="23" customFormat="1" ht="12.75">
      <c r="A116" s="1"/>
      <c r="B116" s="1"/>
      <c r="C116" s="1"/>
      <c r="D116" s="1"/>
      <c r="E116" s="1"/>
      <c r="F116" s="1"/>
    </row>
    <row r="117" spans="1:6" s="23" customFormat="1" ht="12.75">
      <c r="A117" s="1"/>
      <c r="B117" s="1"/>
      <c r="C117" s="1"/>
      <c r="D117" s="1"/>
      <c r="E117" s="1"/>
      <c r="F117" s="1"/>
    </row>
    <row r="118" spans="1:6" s="23" customFormat="1" ht="12.75">
      <c r="A118" s="1"/>
      <c r="B118" s="1"/>
      <c r="C118" s="1"/>
      <c r="D118" s="1"/>
      <c r="E118" s="1"/>
      <c r="F118" s="1"/>
    </row>
    <row r="119" spans="1:6" s="23" customFormat="1" ht="12.75">
      <c r="A119" s="1"/>
      <c r="B119" s="1"/>
      <c r="C119" s="1"/>
      <c r="D119" s="1"/>
      <c r="E119" s="1"/>
      <c r="F119" s="1"/>
    </row>
    <row r="120" spans="1:6" s="23" customFormat="1" ht="12.75">
      <c r="A120" s="1"/>
      <c r="B120" s="1"/>
      <c r="C120" s="1"/>
      <c r="D120" s="1"/>
      <c r="E120" s="1"/>
      <c r="F120" s="1"/>
    </row>
    <row r="121" spans="1:6" s="23" customFormat="1" ht="12.75">
      <c r="A121" s="1"/>
      <c r="B121" s="1"/>
      <c r="C121" s="1"/>
      <c r="D121" s="1"/>
      <c r="E121" s="1"/>
      <c r="F121" s="1"/>
    </row>
    <row r="122" spans="1:6" s="23" customFormat="1" ht="12.75">
      <c r="A122" s="1"/>
      <c r="B122" s="1"/>
      <c r="C122" s="1"/>
      <c r="D122" s="1"/>
      <c r="E122" s="1"/>
      <c r="F122" s="1"/>
    </row>
    <row r="123" spans="1:6" s="23" customFormat="1" ht="12.75">
      <c r="A123" s="1"/>
      <c r="B123" s="1"/>
      <c r="C123" s="1"/>
      <c r="D123" s="1"/>
      <c r="E123" s="1"/>
      <c r="F123" s="1"/>
    </row>
    <row r="124" spans="1:6" s="23" customFormat="1" ht="12.75">
      <c r="A124" s="1"/>
      <c r="B124" s="1"/>
      <c r="C124" s="1"/>
      <c r="D124" s="1"/>
      <c r="E124" s="1"/>
      <c r="F124" s="1"/>
    </row>
    <row r="125" spans="1:6" s="23" customFormat="1" ht="12.75">
      <c r="A125" s="1"/>
      <c r="B125" s="1"/>
      <c r="C125" s="1"/>
      <c r="D125" s="1"/>
      <c r="E125" s="1"/>
      <c r="F125" s="1"/>
    </row>
    <row r="126" spans="1:6" s="23" customFormat="1" ht="12.75">
      <c r="A126" s="1"/>
      <c r="B126" s="1"/>
      <c r="C126" s="1"/>
      <c r="D126" s="1"/>
      <c r="E126" s="1"/>
      <c r="F126" s="1"/>
    </row>
    <row r="127" spans="1:6" s="23" customFormat="1" ht="12.75">
      <c r="A127" s="1"/>
      <c r="B127" s="1"/>
      <c r="C127" s="1"/>
      <c r="D127" s="1"/>
      <c r="E127" s="1"/>
      <c r="F127" s="1"/>
    </row>
    <row r="128" spans="1:6" s="23" customFormat="1" ht="12.75">
      <c r="A128" s="1"/>
      <c r="B128" s="1"/>
      <c r="C128" s="1"/>
      <c r="D128" s="1"/>
      <c r="E128" s="1"/>
      <c r="F128" s="1"/>
    </row>
    <row r="129" spans="1:6" s="23" customFormat="1" ht="12.75">
      <c r="A129" s="1"/>
      <c r="B129" s="1"/>
      <c r="C129" s="1"/>
      <c r="D129" s="1"/>
      <c r="E129" s="1"/>
      <c r="F129" s="1"/>
    </row>
    <row r="130" spans="1:6" s="23" customFormat="1" ht="12.75">
      <c r="A130" s="1"/>
      <c r="B130" s="1"/>
      <c r="C130" s="1"/>
      <c r="D130" s="1"/>
      <c r="E130" s="1"/>
      <c r="F130" s="1"/>
    </row>
    <row r="131" spans="1:6" s="23" customFormat="1" ht="12.75">
      <c r="A131" s="1"/>
      <c r="B131" s="1"/>
      <c r="C131" s="1"/>
      <c r="D131" s="1"/>
      <c r="E131" s="1"/>
      <c r="F131" s="1"/>
    </row>
    <row r="132" spans="1:6" s="23" customFormat="1" ht="12.75">
      <c r="A132" s="1"/>
      <c r="B132" s="1"/>
      <c r="C132" s="1"/>
      <c r="D132" s="1"/>
      <c r="E132" s="1"/>
      <c r="F132" s="1"/>
    </row>
    <row r="133" spans="1:6" s="23" customFormat="1" ht="12.75">
      <c r="A133" s="1"/>
      <c r="B133" s="1"/>
      <c r="C133" s="1"/>
      <c r="D133" s="1"/>
      <c r="E133" s="1"/>
      <c r="F133" s="1"/>
    </row>
    <row r="134" spans="1:6" s="23" customFormat="1" ht="12.75">
      <c r="A134" s="1"/>
      <c r="B134" s="1"/>
      <c r="C134" s="1"/>
      <c r="D134" s="1"/>
      <c r="E134" s="1"/>
      <c r="F134" s="1"/>
    </row>
    <row r="135" spans="1:6" s="23" customFormat="1" ht="12.75">
      <c r="A135" s="1"/>
      <c r="B135" s="1"/>
      <c r="C135" s="1"/>
      <c r="D135" s="1"/>
      <c r="E135" s="1"/>
      <c r="F135" s="1"/>
    </row>
    <row r="136" spans="1:6" s="23" customFormat="1" ht="12.75">
      <c r="A136" s="1"/>
      <c r="B136" s="1"/>
      <c r="C136" s="1"/>
      <c r="D136" s="1"/>
      <c r="E136" s="1"/>
      <c r="F136" s="1"/>
    </row>
    <row r="137" spans="1:6" s="23" customFormat="1" ht="12.75">
      <c r="A137" s="1"/>
      <c r="B137" s="1"/>
      <c r="C137" s="1"/>
      <c r="D137" s="1"/>
      <c r="E137" s="1"/>
      <c r="F137" s="1"/>
    </row>
    <row r="138" spans="1:6" s="23" customFormat="1" ht="12.75">
      <c r="A138" s="1"/>
      <c r="B138" s="1"/>
      <c r="C138" s="1"/>
      <c r="D138" s="1"/>
      <c r="E138" s="1"/>
      <c r="F138" s="1"/>
    </row>
    <row r="139" spans="1:6" s="23" customFormat="1" ht="12.75">
      <c r="A139" s="1"/>
      <c r="B139" s="1"/>
      <c r="C139" s="1"/>
      <c r="D139" s="1"/>
      <c r="E139" s="1"/>
      <c r="F139" s="1"/>
    </row>
    <row r="140" spans="1:6" s="23" customFormat="1" ht="12.75">
      <c r="A140" s="1"/>
      <c r="B140" s="1"/>
      <c r="C140" s="1"/>
      <c r="D140" s="1"/>
      <c r="E140" s="1"/>
      <c r="F140" s="1"/>
    </row>
    <row r="141" spans="1:6" s="23" customFormat="1" ht="12.75">
      <c r="A141" s="1"/>
      <c r="B141" s="1"/>
      <c r="C141" s="1"/>
      <c r="D141" s="1"/>
      <c r="E141" s="1"/>
      <c r="F141" s="1"/>
    </row>
    <row r="142" spans="1:6" s="23" customFormat="1" ht="12.75">
      <c r="A142" s="1"/>
      <c r="B142" s="1"/>
      <c r="C142" s="1"/>
      <c r="D142" s="1"/>
      <c r="E142" s="1"/>
      <c r="F142" s="1"/>
    </row>
    <row r="143" spans="1:6" s="23" customFormat="1" ht="12.75">
      <c r="A143" s="1"/>
      <c r="B143" s="1"/>
      <c r="C143" s="1"/>
      <c r="D143" s="1"/>
      <c r="E143" s="1"/>
      <c r="F143" s="1"/>
    </row>
    <row r="144" spans="1:6" s="23" customFormat="1" ht="12.75">
      <c r="A144" s="1"/>
      <c r="B144" s="1"/>
      <c r="C144" s="1"/>
      <c r="D144" s="1"/>
      <c r="E144" s="1"/>
      <c r="F144" s="1"/>
    </row>
    <row r="145" spans="1:6" s="23" customFormat="1" ht="12.75">
      <c r="A145" s="1"/>
      <c r="B145" s="1"/>
      <c r="C145" s="1"/>
      <c r="D145" s="1"/>
      <c r="E145" s="1"/>
      <c r="F145" s="1"/>
    </row>
    <row r="146" spans="1:6" s="23" customFormat="1" ht="12.75">
      <c r="A146" s="1"/>
      <c r="B146" s="1"/>
      <c r="C146" s="1"/>
      <c r="D146" s="1"/>
      <c r="E146" s="1"/>
      <c r="F146" s="1"/>
    </row>
    <row r="147" spans="1:6" s="23" customFormat="1" ht="12.75">
      <c r="A147" s="1"/>
      <c r="B147" s="1"/>
      <c r="C147" s="1"/>
      <c r="D147" s="1"/>
      <c r="E147" s="1"/>
      <c r="F147" s="1"/>
    </row>
    <row r="148" spans="1:6" s="23" customFormat="1" ht="12.75">
      <c r="A148" s="1"/>
      <c r="B148" s="1"/>
      <c r="C148" s="1"/>
      <c r="D148" s="1"/>
      <c r="E148" s="1"/>
      <c r="F148" s="1"/>
    </row>
    <row r="149" spans="1:6" s="23" customFormat="1" ht="12.75">
      <c r="A149" s="1"/>
      <c r="B149" s="1"/>
      <c r="C149" s="1"/>
      <c r="D149" s="1"/>
      <c r="E149" s="1"/>
      <c r="F149" s="1"/>
    </row>
    <row r="150" spans="1:6" s="23" customFormat="1" ht="12.75">
      <c r="A150" s="1"/>
      <c r="B150" s="1"/>
      <c r="C150" s="1"/>
      <c r="D150" s="1"/>
      <c r="E150" s="1"/>
      <c r="F150" s="1"/>
    </row>
    <row r="151" spans="1:6" s="23" customFormat="1" ht="12.75">
      <c r="A151" s="1"/>
      <c r="B151" s="1"/>
      <c r="C151" s="1"/>
      <c r="D151" s="1"/>
      <c r="E151" s="1"/>
      <c r="F151" s="1"/>
    </row>
    <row r="152" spans="1:6" s="23" customFormat="1" ht="12.75">
      <c r="A152" s="1"/>
      <c r="B152" s="1"/>
      <c r="C152" s="1"/>
      <c r="D152" s="1"/>
      <c r="E152" s="1"/>
      <c r="F152" s="1"/>
    </row>
    <row r="153" spans="1:6" s="23" customFormat="1" ht="12.75">
      <c r="A153" s="1"/>
      <c r="B153" s="1"/>
      <c r="C153" s="1"/>
      <c r="D153" s="1"/>
      <c r="E153" s="1"/>
      <c r="F153" s="1"/>
    </row>
    <row r="154" spans="1:6" s="23" customFormat="1" ht="12.75">
      <c r="A154" s="1"/>
      <c r="B154" s="1"/>
      <c r="C154" s="1"/>
      <c r="D154" s="1"/>
      <c r="E154" s="1"/>
      <c r="F154" s="1"/>
    </row>
    <row r="155" spans="1:6" s="23" customFormat="1" ht="12.75">
      <c r="A155" s="1"/>
      <c r="B155" s="1"/>
      <c r="C155" s="1"/>
      <c r="D155" s="1"/>
      <c r="E155" s="1"/>
      <c r="F155" s="1"/>
    </row>
    <row r="156" spans="1:6" s="23" customFormat="1" ht="12.75">
      <c r="A156" s="1"/>
      <c r="B156" s="1"/>
      <c r="C156" s="1"/>
      <c r="D156" s="1"/>
      <c r="E156" s="1"/>
      <c r="F156" s="1"/>
    </row>
    <row r="157" spans="1:6" s="23" customFormat="1" ht="12.75">
      <c r="A157" s="1"/>
      <c r="B157" s="1"/>
      <c r="C157" s="1"/>
      <c r="D157" s="1"/>
      <c r="E157" s="1"/>
      <c r="F157" s="1"/>
    </row>
    <row r="158" spans="1:6" s="23" customFormat="1" ht="12.75">
      <c r="A158" s="1"/>
      <c r="B158" s="1"/>
      <c r="C158" s="1"/>
      <c r="D158" s="1"/>
      <c r="E158" s="1"/>
      <c r="F158" s="1"/>
    </row>
    <row r="159" spans="1:6" s="23" customFormat="1" ht="12.75">
      <c r="A159" s="1"/>
      <c r="B159" s="1"/>
      <c r="C159" s="1"/>
      <c r="D159" s="1"/>
      <c r="E159" s="1"/>
      <c r="F159" s="1"/>
    </row>
    <row r="160" spans="1:6" s="23" customFormat="1" ht="12.75">
      <c r="A160" s="1"/>
      <c r="B160" s="1"/>
      <c r="C160" s="1"/>
      <c r="D160" s="1"/>
      <c r="E160" s="1"/>
      <c r="F160" s="1"/>
    </row>
    <row r="161" spans="1:6" s="23" customFormat="1" ht="12.75">
      <c r="A161" s="1"/>
      <c r="B161" s="1"/>
      <c r="C161" s="1"/>
      <c r="D161" s="1"/>
      <c r="E161" s="1"/>
      <c r="F161" s="1"/>
    </row>
    <row r="162" spans="1:6" s="23" customFormat="1" ht="12.75">
      <c r="A162" s="1"/>
      <c r="B162" s="1"/>
      <c r="C162" s="1"/>
      <c r="D162" s="1"/>
      <c r="E162" s="1"/>
      <c r="F162" s="1"/>
    </row>
    <row r="163" spans="1:6" s="23" customFormat="1" ht="12.75">
      <c r="A163" s="1"/>
      <c r="B163" s="1"/>
      <c r="C163" s="1"/>
      <c r="D163" s="1"/>
      <c r="E163" s="1"/>
      <c r="F163" s="1"/>
    </row>
    <row r="164" spans="1:6" s="23" customFormat="1" ht="12.75">
      <c r="A164" s="1"/>
      <c r="B164" s="1"/>
      <c r="C164" s="1"/>
      <c r="D164" s="1"/>
      <c r="E164" s="1"/>
      <c r="F164" s="1"/>
    </row>
    <row r="165" spans="1:6" s="23" customFormat="1" ht="12.75">
      <c r="A165" s="1"/>
      <c r="B165" s="1"/>
      <c r="C165" s="1"/>
      <c r="D165" s="1"/>
      <c r="E165" s="1"/>
      <c r="F165" s="1"/>
    </row>
    <row r="166" spans="1:6" s="23" customFormat="1" ht="12.75">
      <c r="A166" s="1"/>
      <c r="B166" s="1"/>
      <c r="C166" s="1"/>
      <c r="D166" s="1"/>
      <c r="E166" s="1"/>
      <c r="F166" s="1"/>
    </row>
    <row r="167" spans="1:6" s="23" customFormat="1" ht="12.75">
      <c r="A167" s="1"/>
      <c r="B167" s="1"/>
      <c r="C167" s="1"/>
      <c r="D167" s="1"/>
      <c r="E167" s="1"/>
      <c r="F167" s="1"/>
    </row>
    <row r="168" spans="1:6" s="23" customFormat="1" ht="12.75">
      <c r="A168" s="1"/>
      <c r="B168" s="1"/>
      <c r="C168" s="1"/>
      <c r="D168" s="1"/>
      <c r="E168" s="1"/>
      <c r="F168" s="1"/>
    </row>
    <row r="169" spans="1:6" s="23" customFormat="1" ht="12.75">
      <c r="A169" s="1"/>
      <c r="B169" s="1"/>
      <c r="C169" s="1"/>
      <c r="D169" s="1"/>
      <c r="E169" s="1"/>
      <c r="F169" s="1"/>
    </row>
    <row r="170" spans="1:6" s="23" customFormat="1" ht="12.75">
      <c r="A170" s="1"/>
      <c r="B170" s="1"/>
      <c r="C170" s="1"/>
      <c r="D170" s="1"/>
      <c r="E170" s="1"/>
      <c r="F170" s="1"/>
    </row>
    <row r="171" spans="1:6" s="23" customFormat="1" ht="12.75">
      <c r="A171" s="1"/>
      <c r="B171" s="1"/>
      <c r="C171" s="1"/>
      <c r="D171" s="1"/>
      <c r="E171" s="1"/>
      <c r="F171" s="1"/>
    </row>
    <row r="172" spans="1:6" s="23" customFormat="1" ht="12.75">
      <c r="A172" s="1"/>
      <c r="B172" s="1"/>
      <c r="C172" s="1"/>
      <c r="D172" s="1"/>
      <c r="E172" s="1"/>
      <c r="F172" s="1"/>
    </row>
    <row r="173" spans="1:6" s="23" customFormat="1" ht="12.75">
      <c r="A173" s="1"/>
      <c r="B173" s="1"/>
      <c r="C173" s="1"/>
      <c r="D173" s="1"/>
      <c r="E173" s="1"/>
      <c r="F173" s="1"/>
    </row>
    <row r="174" spans="1:6" s="23" customFormat="1" ht="12.75">
      <c r="A174" s="1"/>
      <c r="B174" s="1"/>
      <c r="C174" s="1"/>
      <c r="D174" s="1"/>
      <c r="E174" s="1"/>
      <c r="F174" s="1"/>
    </row>
    <row r="175" spans="1:6" s="23" customFormat="1" ht="12.75">
      <c r="A175" s="1"/>
      <c r="B175" s="1"/>
      <c r="C175" s="1"/>
      <c r="D175" s="1"/>
      <c r="E175" s="1"/>
      <c r="F175" s="1"/>
    </row>
    <row r="176" spans="1:6" s="23" customFormat="1" ht="12.75">
      <c r="A176" s="1"/>
      <c r="B176" s="1"/>
      <c r="C176" s="1"/>
      <c r="D176" s="1"/>
      <c r="E176" s="1"/>
      <c r="F176" s="1"/>
    </row>
    <row r="177" spans="1:6" s="23" customFormat="1" ht="12.75">
      <c r="A177" s="1"/>
      <c r="B177" s="1"/>
      <c r="C177" s="1"/>
      <c r="D177" s="1"/>
      <c r="E177" s="1"/>
      <c r="F177" s="1"/>
    </row>
    <row r="178" spans="1:6" s="23" customFormat="1" ht="12.75">
      <c r="A178" s="1"/>
      <c r="B178" s="1"/>
      <c r="C178" s="1"/>
      <c r="D178" s="1"/>
      <c r="E178" s="1"/>
      <c r="F178" s="1"/>
    </row>
    <row r="179" spans="1:6" s="23" customFormat="1" ht="12.75">
      <c r="A179" s="1"/>
      <c r="B179" s="1"/>
      <c r="C179" s="1"/>
      <c r="D179" s="1"/>
      <c r="E179" s="1"/>
      <c r="F179" s="1"/>
    </row>
    <row r="180" spans="1:6" s="23" customFormat="1" ht="12.75">
      <c r="A180" s="1"/>
      <c r="B180" s="1"/>
      <c r="C180" s="1"/>
      <c r="D180" s="1"/>
      <c r="E180" s="1"/>
      <c r="F180" s="1"/>
    </row>
    <row r="181" spans="1:6" s="23" customFormat="1" ht="12.75">
      <c r="A181" s="1"/>
      <c r="B181" s="1"/>
      <c r="C181" s="1"/>
      <c r="D181" s="1"/>
      <c r="E181" s="1"/>
      <c r="F181" s="1"/>
    </row>
    <row r="182" spans="1:6" s="23" customFormat="1" ht="12.75">
      <c r="A182" s="1"/>
      <c r="B182" s="1"/>
      <c r="C182" s="1"/>
      <c r="D182" s="1"/>
      <c r="E182" s="1"/>
      <c r="F182" s="1"/>
    </row>
    <row r="183" spans="1:6" s="23" customFormat="1" ht="12.75">
      <c r="A183" s="1"/>
      <c r="B183" s="1"/>
      <c r="C183" s="1"/>
      <c r="D183" s="1"/>
      <c r="E183" s="1"/>
      <c r="F183" s="1"/>
    </row>
    <row r="184" spans="1:6" s="23" customFormat="1" ht="12.75">
      <c r="A184" s="1"/>
      <c r="B184" s="1"/>
      <c r="C184" s="1"/>
      <c r="D184" s="1"/>
      <c r="E184" s="1"/>
      <c r="F184" s="1"/>
    </row>
    <row r="185" spans="1:6" s="23" customFormat="1" ht="12.75">
      <c r="A185" s="1"/>
      <c r="B185" s="1"/>
      <c r="C185" s="1"/>
      <c r="D185" s="1"/>
      <c r="E185" s="1"/>
      <c r="F185" s="1"/>
    </row>
    <row r="186" spans="1:6" s="23" customFormat="1" ht="12.75">
      <c r="A186" s="1"/>
      <c r="B186" s="1"/>
      <c r="C186" s="1"/>
      <c r="D186" s="1"/>
      <c r="E186" s="1"/>
      <c r="F186" s="1"/>
    </row>
    <row r="187" spans="1:6" s="23" customFormat="1" ht="12.75">
      <c r="A187" s="1"/>
      <c r="B187" s="1"/>
      <c r="C187" s="1"/>
      <c r="D187" s="1"/>
      <c r="E187" s="1"/>
      <c r="F187" s="1"/>
    </row>
    <row r="188" spans="1:6" s="23" customFormat="1" ht="12.75">
      <c r="A188" s="1"/>
      <c r="B188" s="1"/>
      <c r="C188" s="1"/>
      <c r="D188" s="1"/>
      <c r="E188" s="1"/>
      <c r="F188" s="1"/>
    </row>
    <row r="189" spans="1:6" s="23" customFormat="1" ht="12.75">
      <c r="A189" s="1"/>
      <c r="B189" s="1"/>
      <c r="C189" s="1"/>
      <c r="D189" s="1"/>
      <c r="E189" s="1"/>
      <c r="F189" s="1"/>
    </row>
    <row r="190" spans="1:6" s="23" customFormat="1" ht="12.75">
      <c r="A190" s="1"/>
      <c r="B190" s="1"/>
      <c r="C190" s="1"/>
      <c r="D190" s="1"/>
      <c r="E190" s="1"/>
      <c r="F190" s="1"/>
    </row>
    <row r="191" spans="1:6" s="23" customFormat="1" ht="12.75">
      <c r="A191" s="1"/>
      <c r="B191" s="1"/>
      <c r="C191" s="1"/>
      <c r="D191" s="1"/>
      <c r="E191" s="1"/>
      <c r="F191" s="1"/>
    </row>
    <row r="192" spans="1:6" s="23" customFormat="1" ht="12.75">
      <c r="A192" s="1"/>
      <c r="B192" s="1"/>
      <c r="C192" s="1"/>
      <c r="D192" s="1"/>
      <c r="E192" s="1"/>
      <c r="F192" s="1"/>
    </row>
    <row r="193" spans="1:6" s="23" customFormat="1" ht="12.75">
      <c r="A193" s="1"/>
      <c r="B193" s="1"/>
      <c r="C193" s="1"/>
      <c r="D193" s="1"/>
      <c r="E193" s="1"/>
      <c r="F193" s="1"/>
    </row>
    <row r="194" spans="1:6" s="23" customFormat="1" ht="12.75">
      <c r="A194" s="1"/>
      <c r="B194" s="1"/>
      <c r="C194" s="1"/>
      <c r="D194" s="1"/>
      <c r="E194" s="1"/>
      <c r="F194" s="1"/>
    </row>
    <row r="195" spans="1:6" s="23" customFormat="1" ht="12.75">
      <c r="A195" s="1"/>
      <c r="B195" s="1"/>
      <c r="C195" s="1"/>
      <c r="D195" s="1"/>
      <c r="E195" s="1"/>
      <c r="F195" s="1"/>
    </row>
    <row r="196" spans="1:6" s="23" customFormat="1" ht="12.75">
      <c r="A196" s="1"/>
      <c r="B196" s="1"/>
      <c r="C196" s="1"/>
      <c r="D196" s="1"/>
      <c r="E196" s="1"/>
      <c r="F196" s="1"/>
    </row>
    <row r="197" spans="1:6" s="23" customFormat="1" ht="12.75">
      <c r="A197" s="1"/>
      <c r="B197" s="1"/>
      <c r="C197" s="1"/>
      <c r="D197" s="1"/>
      <c r="E197" s="1"/>
      <c r="F197" s="1"/>
    </row>
    <row r="198" spans="1:6" s="23" customFormat="1" ht="12.75">
      <c r="A198" s="1"/>
      <c r="B198" s="1"/>
      <c r="C198" s="1"/>
      <c r="D198" s="1"/>
      <c r="E198" s="1"/>
      <c r="F198" s="1"/>
    </row>
    <row r="199" spans="1:6" s="23" customFormat="1" ht="12.75">
      <c r="A199" s="1"/>
      <c r="B199" s="1"/>
      <c r="C199" s="1"/>
      <c r="D199" s="1"/>
      <c r="E199" s="1"/>
      <c r="F199" s="1"/>
    </row>
    <row r="200" spans="1:6" s="23" customFormat="1" ht="12.75">
      <c r="A200" s="1"/>
      <c r="B200" s="1"/>
      <c r="C200" s="1"/>
      <c r="D200" s="1"/>
      <c r="E200" s="1"/>
      <c r="F200" s="1"/>
    </row>
    <row r="201" spans="1:6" s="23" customFormat="1" ht="12.75">
      <c r="A201" s="1"/>
      <c r="B201" s="1"/>
      <c r="C201" s="1"/>
      <c r="D201" s="1"/>
      <c r="E201" s="1"/>
      <c r="F201" s="1"/>
    </row>
    <row r="202" spans="1:6" s="23" customFormat="1" ht="12.75">
      <c r="A202" s="1"/>
      <c r="B202" s="1"/>
      <c r="C202" s="1"/>
      <c r="D202" s="1"/>
      <c r="E202" s="1"/>
      <c r="F202" s="1"/>
    </row>
    <row r="203" spans="1:6" s="23" customFormat="1" ht="12.75">
      <c r="A203" s="1"/>
      <c r="B203" s="1"/>
      <c r="C203" s="1"/>
      <c r="D203" s="1"/>
      <c r="E203" s="1"/>
      <c r="F203" s="1"/>
    </row>
    <row r="204" spans="1:6" s="23" customFormat="1" ht="12.75">
      <c r="A204" s="1"/>
      <c r="B204" s="1"/>
      <c r="C204" s="1"/>
      <c r="D204" s="1"/>
      <c r="E204" s="1"/>
      <c r="F204" s="1"/>
    </row>
    <row r="205" spans="1:6" s="23" customFormat="1" ht="12.75">
      <c r="A205" s="1"/>
      <c r="B205" s="1"/>
      <c r="C205" s="1"/>
      <c r="D205" s="1"/>
      <c r="E205" s="1"/>
      <c r="F205" s="1"/>
    </row>
    <row r="206" spans="1:6" s="23" customFormat="1" ht="12.75">
      <c r="A206" s="1"/>
      <c r="B206" s="1"/>
      <c r="C206" s="1"/>
      <c r="D206" s="1"/>
      <c r="E206" s="1"/>
      <c r="F206" s="1"/>
    </row>
    <row r="207" spans="1:6" s="23" customFormat="1" ht="12.75">
      <c r="A207" s="1"/>
      <c r="B207" s="1"/>
      <c r="C207" s="1"/>
      <c r="D207" s="1"/>
      <c r="E207" s="1"/>
      <c r="F207" s="1"/>
    </row>
    <row r="208" spans="1:6" s="23" customFormat="1" ht="12.75">
      <c r="A208" s="1"/>
      <c r="B208" s="1"/>
      <c r="C208" s="1"/>
      <c r="D208" s="1"/>
      <c r="E208" s="1"/>
      <c r="F208" s="1"/>
    </row>
    <row r="209" spans="1:6" s="23" customFormat="1" ht="12.75">
      <c r="A209" s="1"/>
      <c r="B209" s="1"/>
      <c r="C209" s="1"/>
      <c r="D209" s="1"/>
      <c r="E209" s="1"/>
      <c r="F209" s="1"/>
    </row>
    <row r="210" spans="1:6" s="23" customFormat="1" ht="12.75">
      <c r="A210" s="1"/>
      <c r="B210" s="1"/>
      <c r="C210" s="1"/>
      <c r="D210" s="1"/>
      <c r="E210" s="1"/>
      <c r="F210" s="1"/>
    </row>
    <row r="211" spans="1:6" s="23" customFormat="1" ht="12.75">
      <c r="A211" s="1"/>
      <c r="B211" s="1"/>
      <c r="C211" s="1"/>
      <c r="D211" s="1"/>
      <c r="E211" s="1"/>
      <c r="F211" s="1"/>
    </row>
    <row r="212" spans="1:6" s="23" customFormat="1" ht="12.75">
      <c r="A212" s="1"/>
      <c r="B212" s="1"/>
      <c r="C212" s="1"/>
      <c r="D212" s="1"/>
      <c r="E212" s="1"/>
      <c r="F212" s="1"/>
    </row>
    <row r="213" spans="1:6" s="23" customFormat="1" ht="12.75">
      <c r="A213" s="1"/>
      <c r="B213" s="1"/>
      <c r="C213" s="1"/>
      <c r="D213" s="1"/>
      <c r="E213" s="1"/>
      <c r="F213" s="1"/>
    </row>
    <row r="214" spans="1:6" s="23" customFormat="1" ht="12.75">
      <c r="A214" s="1"/>
      <c r="B214" s="1"/>
      <c r="C214" s="1"/>
      <c r="D214" s="1"/>
      <c r="E214" s="1"/>
      <c r="F214" s="1"/>
    </row>
    <row r="215" spans="1:6" s="23" customFormat="1" ht="12.75">
      <c r="A215" s="1"/>
      <c r="B215" s="1"/>
      <c r="C215" s="1"/>
      <c r="D215" s="1"/>
      <c r="E215" s="1"/>
      <c r="F215" s="1"/>
    </row>
    <row r="216" spans="1:6" s="23" customFormat="1" ht="12.75">
      <c r="A216" s="1"/>
      <c r="B216" s="1"/>
      <c r="C216" s="1"/>
      <c r="D216" s="1"/>
      <c r="E216" s="1"/>
      <c r="F216" s="1"/>
    </row>
    <row r="217" spans="1:6" s="23" customFormat="1" ht="12.75">
      <c r="A217" s="1"/>
      <c r="B217" s="1"/>
      <c r="C217" s="1"/>
      <c r="D217" s="1"/>
      <c r="E217" s="1"/>
      <c r="F217" s="1"/>
    </row>
    <row r="218" spans="1:6" s="23" customFormat="1" ht="12.75">
      <c r="A218" s="1"/>
      <c r="B218" s="1"/>
      <c r="C218" s="1"/>
      <c r="D218" s="1"/>
      <c r="E218" s="1"/>
      <c r="F218" s="1"/>
    </row>
    <row r="219" spans="1:6" s="23" customFormat="1" ht="12.75">
      <c r="A219" s="1"/>
      <c r="B219" s="1"/>
      <c r="C219" s="1"/>
      <c r="D219" s="1"/>
      <c r="E219" s="1"/>
      <c r="F219" s="1"/>
    </row>
    <row r="220" spans="1:6" s="23" customFormat="1" ht="12.75">
      <c r="A220" s="1"/>
      <c r="B220" s="1"/>
      <c r="C220" s="1"/>
      <c r="D220" s="1"/>
      <c r="E220" s="1"/>
      <c r="F220" s="1"/>
    </row>
    <row r="221" spans="1:6" s="23" customFormat="1" ht="12.75">
      <c r="A221" s="1"/>
      <c r="B221" s="1"/>
      <c r="C221" s="1"/>
      <c r="D221" s="1"/>
      <c r="E221" s="1"/>
      <c r="F221" s="1"/>
    </row>
    <row r="222" spans="1:6" s="23" customFormat="1" ht="12.75">
      <c r="A222" s="1"/>
      <c r="B222" s="1"/>
      <c r="C222" s="1"/>
      <c r="D222" s="1"/>
      <c r="E222" s="1"/>
      <c r="F222" s="1"/>
    </row>
    <row r="223" spans="1:6" s="23" customFormat="1" ht="12.75">
      <c r="A223" s="1"/>
      <c r="B223" s="1"/>
      <c r="C223" s="1"/>
      <c r="D223" s="1"/>
      <c r="E223" s="1"/>
      <c r="F223" s="1"/>
    </row>
    <row r="224" spans="1:6" s="23" customFormat="1" ht="12.75">
      <c r="A224" s="1"/>
      <c r="B224" s="1"/>
      <c r="C224" s="1"/>
      <c r="D224" s="1"/>
      <c r="E224" s="1"/>
      <c r="F224" s="1"/>
    </row>
    <row r="225" spans="1:6" s="23" customFormat="1" ht="12.75">
      <c r="A225" s="1"/>
      <c r="B225" s="1"/>
      <c r="C225" s="1"/>
      <c r="D225" s="1"/>
      <c r="E225" s="1"/>
      <c r="F225" s="1"/>
    </row>
    <row r="226" spans="1:6" s="23" customFormat="1" ht="12.75">
      <c r="A226" s="1"/>
      <c r="B226" s="1"/>
      <c r="C226" s="1"/>
      <c r="D226" s="1"/>
      <c r="E226" s="1"/>
      <c r="F226" s="1"/>
    </row>
    <row r="227" spans="1:6" s="23" customFormat="1" ht="12.75">
      <c r="A227" s="1"/>
      <c r="B227" s="1"/>
      <c r="C227" s="1"/>
      <c r="D227" s="1"/>
      <c r="E227" s="1"/>
      <c r="F227" s="1"/>
    </row>
    <row r="228" spans="1:6" s="23" customFormat="1" ht="12.75">
      <c r="A228" s="1"/>
      <c r="B228" s="1"/>
      <c r="C228" s="1"/>
      <c r="D228" s="1"/>
      <c r="E228" s="1"/>
      <c r="F228" s="1"/>
    </row>
    <row r="229" spans="1:6" s="23" customFormat="1" ht="12.75">
      <c r="A229" s="1"/>
      <c r="B229" s="1"/>
      <c r="C229" s="1"/>
      <c r="D229" s="1"/>
      <c r="E229" s="1"/>
      <c r="F229" s="1"/>
    </row>
    <row r="230" spans="1:6" s="23" customFormat="1" ht="12.75">
      <c r="A230" s="1"/>
      <c r="B230" s="1"/>
      <c r="C230" s="1"/>
      <c r="D230" s="1"/>
      <c r="E230" s="1"/>
      <c r="F230" s="1"/>
    </row>
    <row r="231" spans="1:6" s="23" customFormat="1" ht="12.75">
      <c r="A231" s="1"/>
      <c r="B231" s="1"/>
      <c r="C231" s="1"/>
      <c r="D231" s="1"/>
      <c r="E231" s="1"/>
      <c r="F231" s="1"/>
    </row>
    <row r="232" spans="1:6" s="23" customFormat="1" ht="12.75">
      <c r="A232" s="1"/>
      <c r="B232" s="1"/>
      <c r="C232" s="1"/>
      <c r="D232" s="1"/>
      <c r="E232" s="1"/>
      <c r="F232" s="1"/>
    </row>
    <row r="233" spans="1:6" s="23" customFormat="1" ht="12.75">
      <c r="A233" s="1"/>
      <c r="B233" s="1"/>
      <c r="C233" s="1"/>
      <c r="D233" s="1"/>
      <c r="E233" s="1"/>
      <c r="F233" s="1"/>
    </row>
    <row r="234" spans="1:6" s="23" customFormat="1" ht="12.75">
      <c r="A234" s="1"/>
      <c r="B234" s="1"/>
      <c r="C234" s="1"/>
      <c r="D234" s="1"/>
      <c r="E234" s="1"/>
      <c r="F234" s="1"/>
    </row>
    <row r="235" spans="1:6" s="23" customFormat="1" ht="12.75">
      <c r="A235" s="1"/>
      <c r="B235" s="1"/>
      <c r="C235" s="1"/>
      <c r="D235" s="1"/>
      <c r="E235" s="1"/>
      <c r="F235" s="1"/>
    </row>
    <row r="236" spans="1:6" s="23" customFormat="1" ht="12.75">
      <c r="A236" s="1"/>
      <c r="B236" s="1"/>
      <c r="C236" s="1"/>
      <c r="D236" s="1"/>
      <c r="E236" s="1"/>
      <c r="F236" s="1"/>
    </row>
    <row r="237" spans="1:6" s="23" customFormat="1" ht="12.75">
      <c r="A237" s="1"/>
      <c r="B237" s="1"/>
      <c r="C237" s="1"/>
      <c r="D237" s="1"/>
      <c r="E237" s="1"/>
      <c r="F237" s="1"/>
    </row>
    <row r="238" spans="1:6" s="23" customFormat="1" ht="12.75">
      <c r="A238" s="1"/>
      <c r="B238" s="1"/>
      <c r="C238" s="1"/>
      <c r="D238" s="1"/>
      <c r="E238" s="1"/>
      <c r="F238" s="1"/>
    </row>
    <row r="239" spans="1:6" s="23" customFormat="1" ht="12.75">
      <c r="A239" s="1"/>
      <c r="B239" s="1"/>
      <c r="C239" s="1"/>
      <c r="D239" s="1"/>
      <c r="E239" s="1"/>
      <c r="F239" s="1"/>
    </row>
    <row r="240" spans="1:6" s="23" customFormat="1" ht="12.75">
      <c r="A240" s="1"/>
      <c r="B240" s="1"/>
      <c r="C240" s="1"/>
      <c r="D240" s="1"/>
      <c r="E240" s="1"/>
      <c r="F240" s="1"/>
    </row>
    <row r="241" spans="1:6" s="23" customFormat="1" ht="12.75">
      <c r="A241" s="1"/>
      <c r="B241" s="1"/>
      <c r="C241" s="1"/>
      <c r="D241" s="1"/>
      <c r="E241" s="1"/>
      <c r="F241" s="1"/>
    </row>
    <row r="242" spans="1:6" s="23" customFormat="1" ht="12.75">
      <c r="A242" s="1"/>
      <c r="B242" s="1"/>
      <c r="C242" s="1"/>
      <c r="D242" s="1"/>
      <c r="E242" s="1"/>
      <c r="F242" s="1"/>
    </row>
    <row r="243" spans="1:6" s="23" customFormat="1" ht="12.75">
      <c r="A243" s="1"/>
      <c r="B243" s="1"/>
      <c r="C243" s="1"/>
      <c r="D243" s="1"/>
      <c r="E243" s="1"/>
      <c r="F243" s="1"/>
    </row>
    <row r="244" spans="1:6" s="23" customFormat="1" ht="12.75">
      <c r="A244" s="1"/>
      <c r="B244" s="1"/>
      <c r="C244" s="1"/>
      <c r="D244" s="1"/>
      <c r="E244" s="1"/>
      <c r="F244" s="1"/>
    </row>
    <row r="245" spans="1:6" s="23" customFormat="1" ht="12.75">
      <c r="A245" s="1"/>
      <c r="B245" s="1"/>
      <c r="C245" s="1"/>
      <c r="D245" s="1"/>
      <c r="E245" s="1"/>
      <c r="F245" s="1"/>
    </row>
    <row r="246" spans="1:6" s="23" customFormat="1" ht="12.75">
      <c r="A246" s="1"/>
      <c r="B246" s="1"/>
      <c r="C246" s="1"/>
      <c r="D246" s="1"/>
      <c r="E246" s="1"/>
      <c r="F246" s="1"/>
    </row>
    <row r="247" spans="1:6" s="23" customFormat="1" ht="12.75">
      <c r="A247" s="1"/>
      <c r="B247" s="1"/>
      <c r="C247" s="1"/>
      <c r="D247" s="1"/>
      <c r="E247" s="1"/>
      <c r="F247" s="1"/>
    </row>
    <row r="248" spans="1:6" s="23" customFormat="1" ht="12.75">
      <c r="A248" s="1"/>
      <c r="B248" s="1"/>
      <c r="C248" s="1"/>
      <c r="D248" s="1"/>
      <c r="E248" s="1"/>
      <c r="F248" s="1"/>
    </row>
    <row r="249" spans="1:6" s="23" customFormat="1" ht="12.75">
      <c r="A249" s="1"/>
      <c r="B249" s="1"/>
      <c r="C249" s="1"/>
      <c r="D249" s="1"/>
      <c r="E249" s="1"/>
      <c r="F249" s="1"/>
    </row>
    <row r="250" spans="1:6" s="23" customFormat="1" ht="12.75">
      <c r="A250" s="1"/>
      <c r="B250" s="1"/>
      <c r="C250" s="1"/>
      <c r="D250" s="1"/>
      <c r="E250" s="1"/>
      <c r="F250" s="1"/>
    </row>
    <row r="251" spans="1:6" s="23" customFormat="1" ht="12.75">
      <c r="A251" s="1"/>
      <c r="B251" s="1"/>
      <c r="C251" s="1"/>
      <c r="D251" s="1"/>
      <c r="E251" s="1"/>
      <c r="F251" s="1"/>
    </row>
    <row r="252" spans="1:6" s="23" customFormat="1" ht="12.75">
      <c r="A252" s="1"/>
      <c r="B252" s="1"/>
      <c r="C252" s="1"/>
      <c r="D252" s="1"/>
      <c r="E252" s="1"/>
      <c r="F252" s="1"/>
    </row>
    <row r="253" spans="1:6" s="23" customFormat="1" ht="12.75">
      <c r="A253" s="1"/>
      <c r="B253" s="1"/>
      <c r="C253" s="1"/>
      <c r="D253" s="1"/>
      <c r="E253" s="1"/>
      <c r="F253" s="1"/>
    </row>
    <row r="254" spans="1:6" s="23" customFormat="1" ht="12.75">
      <c r="A254" s="1"/>
      <c r="B254" s="1"/>
      <c r="C254" s="1"/>
      <c r="D254" s="1"/>
      <c r="E254" s="1"/>
      <c r="F254" s="1"/>
    </row>
    <row r="255" spans="1:6" s="23" customFormat="1" ht="12.75">
      <c r="A255" s="1"/>
      <c r="B255" s="1"/>
      <c r="C255" s="1"/>
      <c r="D255" s="1"/>
      <c r="E255" s="1"/>
      <c r="F255" s="1"/>
    </row>
    <row r="256" spans="1:6" s="23" customFormat="1" ht="12.75">
      <c r="A256" s="1"/>
      <c r="B256" s="1"/>
      <c r="C256" s="1"/>
      <c r="D256" s="1"/>
      <c r="E256" s="1"/>
      <c r="F256" s="1"/>
    </row>
    <row r="257" spans="1:6" s="23" customFormat="1" ht="12.75">
      <c r="A257" s="1"/>
      <c r="B257" s="1"/>
      <c r="C257" s="1"/>
      <c r="D257" s="1"/>
      <c r="E257" s="1"/>
      <c r="F257" s="1"/>
    </row>
    <row r="258" spans="1:6" s="23" customFormat="1" ht="12.75">
      <c r="A258" s="1"/>
      <c r="B258" s="1"/>
      <c r="C258" s="1"/>
      <c r="D258" s="1"/>
      <c r="E258" s="1"/>
      <c r="F258" s="1"/>
    </row>
    <row r="259" spans="1:6" s="23" customFormat="1" ht="12.75">
      <c r="A259" s="1"/>
      <c r="B259" s="1"/>
      <c r="C259" s="1"/>
      <c r="D259" s="1"/>
      <c r="E259" s="1"/>
      <c r="F259" s="1"/>
    </row>
    <row r="260" spans="1:6" s="23" customFormat="1" ht="12.75">
      <c r="A260" s="1"/>
      <c r="B260" s="1"/>
      <c r="C260" s="1"/>
      <c r="D260" s="1"/>
      <c r="E260" s="1"/>
      <c r="F260" s="1"/>
    </row>
    <row r="261" spans="1:6" s="23" customFormat="1" ht="12.75">
      <c r="A261" s="1"/>
      <c r="B261" s="1"/>
      <c r="C261" s="1"/>
      <c r="D261" s="1"/>
      <c r="E261" s="1"/>
      <c r="F261" s="1"/>
    </row>
    <row r="262" spans="1:6" s="23" customFormat="1" ht="12.75">
      <c r="A262" s="1"/>
      <c r="B262" s="1"/>
      <c r="C262" s="1"/>
      <c r="D262" s="1"/>
      <c r="E262" s="1"/>
      <c r="F262" s="1"/>
    </row>
    <row r="263" spans="1:6" s="23" customFormat="1" ht="12.75">
      <c r="A263" s="1"/>
      <c r="B263" s="1"/>
      <c r="C263" s="1"/>
      <c r="D263" s="1"/>
      <c r="E263" s="1"/>
      <c r="F263" s="1"/>
    </row>
    <row r="264" spans="1:6" s="23" customFormat="1" ht="12.75">
      <c r="A264" s="1"/>
      <c r="B264" s="1"/>
      <c r="C264" s="1"/>
      <c r="D264" s="1"/>
      <c r="E264" s="1"/>
      <c r="F264" s="1"/>
    </row>
    <row r="265" spans="1:6" s="23" customFormat="1" ht="12.75">
      <c r="A265" s="1"/>
      <c r="B265" s="1"/>
      <c r="C265" s="1"/>
      <c r="D265" s="1"/>
      <c r="E265" s="1"/>
      <c r="F265" s="1"/>
    </row>
    <row r="266" spans="1:6" s="23" customFormat="1" ht="12.75">
      <c r="A266" s="1"/>
      <c r="B266" s="1"/>
      <c r="C266" s="1"/>
      <c r="D266" s="1"/>
      <c r="E266" s="1"/>
      <c r="F266" s="1"/>
    </row>
    <row r="267" spans="1:6" s="23" customFormat="1" ht="12.75">
      <c r="A267" s="1"/>
      <c r="B267" s="1"/>
      <c r="C267" s="1"/>
      <c r="D267" s="1"/>
      <c r="E267" s="1"/>
      <c r="F267" s="1"/>
    </row>
    <row r="268" spans="1:6" s="23" customFormat="1" ht="12.75">
      <c r="A268" s="1"/>
      <c r="B268" s="1"/>
      <c r="C268" s="1"/>
      <c r="D268" s="1"/>
      <c r="E268" s="1"/>
      <c r="F268" s="1"/>
    </row>
    <row r="269" spans="1:6" s="23" customFormat="1" ht="12.75">
      <c r="A269" s="1"/>
      <c r="B269" s="1"/>
      <c r="C269" s="1"/>
      <c r="D269" s="1"/>
      <c r="E269" s="1"/>
      <c r="F269" s="1"/>
    </row>
    <row r="270" spans="1:6" s="23" customFormat="1" ht="12.75">
      <c r="A270" s="1"/>
      <c r="B270" s="1"/>
      <c r="C270" s="1"/>
      <c r="D270" s="1"/>
      <c r="E270" s="1"/>
      <c r="F270" s="1"/>
    </row>
    <row r="271" spans="1:6" s="23" customFormat="1" ht="12.75">
      <c r="A271" s="1"/>
      <c r="B271" s="1"/>
      <c r="C271" s="1"/>
      <c r="D271" s="1"/>
      <c r="E271" s="1"/>
      <c r="F271" s="1"/>
    </row>
    <row r="272" spans="1:6" s="23" customFormat="1" ht="12.75">
      <c r="A272" s="1"/>
      <c r="B272" s="1"/>
      <c r="C272" s="1"/>
      <c r="D272" s="1"/>
      <c r="E272" s="1"/>
      <c r="F272" s="1"/>
    </row>
    <row r="273" spans="1:6" s="23" customFormat="1" ht="12.75">
      <c r="A273" s="1"/>
      <c r="B273" s="1"/>
      <c r="C273" s="1"/>
      <c r="D273" s="1"/>
      <c r="E273" s="1"/>
      <c r="F273" s="1"/>
    </row>
    <row r="274" spans="1:6" s="23" customFormat="1" ht="12.75">
      <c r="A274" s="1"/>
      <c r="B274" s="1"/>
      <c r="C274" s="1"/>
      <c r="D274" s="1"/>
      <c r="E274" s="1"/>
      <c r="F274" s="1"/>
    </row>
    <row r="275" spans="1:6" s="23" customFormat="1" ht="12.75">
      <c r="A275" s="1"/>
      <c r="B275" s="1"/>
      <c r="C275" s="1"/>
      <c r="D275" s="1"/>
      <c r="E275" s="1"/>
      <c r="F275" s="1"/>
    </row>
    <row r="276" spans="1:6" s="23" customFormat="1" ht="12.75">
      <c r="A276" s="1"/>
      <c r="B276" s="1"/>
      <c r="C276" s="1"/>
      <c r="D276" s="1"/>
      <c r="E276" s="1"/>
      <c r="F276" s="1"/>
    </row>
    <row r="277" spans="1:6" s="23" customFormat="1" ht="12.75">
      <c r="A277" s="1"/>
      <c r="B277" s="1"/>
      <c r="C277" s="1"/>
      <c r="D277" s="1"/>
      <c r="E277" s="1"/>
      <c r="F277" s="1"/>
    </row>
    <row r="278" spans="1:6" s="23" customFormat="1" ht="12.75">
      <c r="A278" s="1"/>
      <c r="B278" s="1"/>
      <c r="C278" s="1"/>
      <c r="D278" s="1"/>
      <c r="E278" s="1"/>
      <c r="F278" s="1"/>
    </row>
    <row r="279" spans="1:6" s="23" customFormat="1" ht="12.75">
      <c r="A279" s="1"/>
      <c r="B279" s="1"/>
      <c r="C279" s="1"/>
      <c r="D279" s="1"/>
      <c r="E279" s="1"/>
      <c r="F279" s="1"/>
    </row>
    <row r="280" spans="1:6" s="23" customFormat="1" ht="12.75">
      <c r="A280" s="1"/>
      <c r="B280" s="1"/>
      <c r="C280" s="1"/>
      <c r="D280" s="1"/>
      <c r="E280" s="1"/>
      <c r="F280" s="1"/>
    </row>
    <row r="281" spans="1:6" s="23" customFormat="1" ht="12.75">
      <c r="A281" s="1"/>
      <c r="B281" s="1"/>
      <c r="C281" s="1"/>
      <c r="D281" s="1"/>
      <c r="E281" s="1"/>
      <c r="F281" s="1"/>
    </row>
    <row r="282" spans="1:6" s="23" customFormat="1" ht="12.75">
      <c r="A282" s="1"/>
      <c r="B282" s="1"/>
      <c r="C282" s="1"/>
      <c r="D282" s="1"/>
      <c r="E282" s="1"/>
      <c r="F282" s="1"/>
    </row>
    <row r="283" spans="1:6" s="23" customFormat="1" ht="12.75">
      <c r="A283" s="1"/>
      <c r="B283" s="1"/>
      <c r="C283" s="1"/>
      <c r="D283" s="1"/>
      <c r="E283" s="1"/>
      <c r="F283" s="1"/>
    </row>
    <row r="284" spans="1:6" s="23" customFormat="1" ht="12.75">
      <c r="A284" s="1"/>
      <c r="B284" s="1"/>
      <c r="C284" s="1"/>
      <c r="D284" s="1"/>
      <c r="E284" s="1"/>
      <c r="F284" s="1"/>
    </row>
    <row r="285" spans="1:6" s="23" customFormat="1" ht="12.75">
      <c r="A285" s="1"/>
      <c r="B285" s="1"/>
      <c r="C285" s="1"/>
      <c r="D285" s="1"/>
      <c r="E285" s="1"/>
      <c r="F285" s="1"/>
    </row>
    <row r="286" spans="1:6" s="23" customFormat="1" ht="12.75">
      <c r="A286" s="1"/>
      <c r="B286" s="1"/>
      <c r="C286" s="1"/>
      <c r="D286" s="1"/>
      <c r="E286" s="1"/>
      <c r="F286" s="1"/>
    </row>
    <row r="287" spans="1:6" s="23" customFormat="1" ht="12.75">
      <c r="A287" s="1"/>
      <c r="B287" s="1"/>
      <c r="C287" s="1"/>
      <c r="D287" s="1"/>
      <c r="E287" s="1"/>
      <c r="F287" s="1"/>
    </row>
    <row r="288" spans="1:6" s="23" customFormat="1" ht="12.75">
      <c r="A288" s="1"/>
      <c r="B288" s="1"/>
      <c r="C288" s="1"/>
      <c r="D288" s="1"/>
      <c r="E288" s="1"/>
      <c r="F288" s="1"/>
    </row>
    <row r="289" spans="1:6" s="23" customFormat="1" ht="12.75">
      <c r="A289" s="1"/>
      <c r="B289" s="1"/>
      <c r="C289" s="1"/>
      <c r="D289" s="1"/>
      <c r="E289" s="1"/>
      <c r="F289" s="1"/>
    </row>
    <row r="290" spans="1:6" s="23" customFormat="1" ht="12.75">
      <c r="A290" s="1"/>
      <c r="B290" s="1"/>
      <c r="C290" s="1"/>
      <c r="D290" s="1"/>
      <c r="E290" s="1"/>
      <c r="F290" s="1"/>
    </row>
    <row r="291" spans="1:6" s="23" customFormat="1" ht="12.75">
      <c r="A291" s="1"/>
      <c r="B291" s="1"/>
      <c r="C291" s="1"/>
      <c r="D291" s="1"/>
      <c r="E291" s="1"/>
      <c r="F291" s="1"/>
    </row>
    <row r="292" spans="1:6" s="23" customFormat="1" ht="12.75">
      <c r="A292" s="1"/>
      <c r="B292" s="1"/>
      <c r="C292" s="1"/>
      <c r="D292" s="1"/>
      <c r="E292" s="1"/>
      <c r="F292" s="1"/>
    </row>
    <row r="293" spans="1:6" s="23" customFormat="1" ht="12.75">
      <c r="A293" s="1"/>
      <c r="B293" s="1"/>
      <c r="C293" s="1"/>
      <c r="D293" s="1"/>
      <c r="E293" s="1"/>
      <c r="F293" s="1"/>
    </row>
    <row r="294" spans="1:6" s="23" customFormat="1" ht="12.75">
      <c r="A294" s="1"/>
      <c r="B294" s="1"/>
      <c r="C294" s="1"/>
      <c r="D294" s="1"/>
      <c r="E294" s="1"/>
      <c r="F294" s="1"/>
    </row>
    <row r="295" spans="1:6" s="23" customFormat="1" ht="12.75">
      <c r="A295" s="1"/>
      <c r="B295" s="1"/>
      <c r="C295" s="1"/>
      <c r="D295" s="1"/>
      <c r="E295" s="1"/>
      <c r="F295" s="1"/>
    </row>
    <row r="296" spans="1:6" s="23" customFormat="1" ht="12.75">
      <c r="A296" s="1"/>
      <c r="B296" s="1"/>
      <c r="C296" s="1"/>
      <c r="D296" s="1"/>
      <c r="E296" s="1"/>
      <c r="F296" s="1"/>
    </row>
    <row r="297" spans="1:6" s="23" customFormat="1" ht="12.75">
      <c r="A297" s="1"/>
      <c r="B297" s="1"/>
      <c r="C297" s="1"/>
      <c r="D297" s="1"/>
      <c r="E297" s="1"/>
      <c r="F297" s="1"/>
    </row>
    <row r="298" spans="1:6" s="23" customFormat="1" ht="12.75">
      <c r="A298" s="1"/>
      <c r="B298" s="1"/>
      <c r="C298" s="1"/>
      <c r="D298" s="1"/>
      <c r="E298" s="1"/>
      <c r="F298" s="1"/>
    </row>
    <row r="299" spans="1:6" s="23" customFormat="1" ht="12.75">
      <c r="A299" s="1"/>
      <c r="B299" s="1"/>
      <c r="C299" s="1"/>
      <c r="D299" s="1"/>
      <c r="E299" s="1"/>
      <c r="F299" s="1"/>
    </row>
    <row r="300" spans="1:6" s="23" customFormat="1" ht="12.75">
      <c r="A300" s="1"/>
      <c r="B300" s="1"/>
      <c r="C300" s="1"/>
      <c r="D300" s="1"/>
      <c r="E300" s="1"/>
      <c r="F300" s="1"/>
    </row>
    <row r="301" spans="1:6" s="23" customFormat="1" ht="12.75">
      <c r="A301" s="1"/>
      <c r="B301" s="1"/>
      <c r="C301" s="1"/>
      <c r="D301" s="1"/>
      <c r="E301" s="1"/>
      <c r="F301" s="1"/>
    </row>
    <row r="302" spans="1:6" s="23" customFormat="1" ht="12.75">
      <c r="A302" s="1"/>
      <c r="B302" s="1"/>
      <c r="C302" s="1"/>
      <c r="D302" s="1"/>
      <c r="E302" s="1"/>
      <c r="F302" s="1"/>
    </row>
    <row r="303" spans="1:6" s="23" customFormat="1" ht="12.75">
      <c r="A303" s="1"/>
      <c r="B303" s="1"/>
      <c r="C303" s="1"/>
      <c r="D303" s="1"/>
      <c r="E303" s="1"/>
      <c r="F303" s="1"/>
    </row>
    <row r="304" spans="1:6" s="23" customFormat="1" ht="12.75">
      <c r="A304" s="1"/>
      <c r="B304" s="1"/>
      <c r="C304" s="1"/>
      <c r="D304" s="1"/>
      <c r="E304" s="1"/>
      <c r="F304" s="1"/>
    </row>
    <row r="305" spans="1:6" s="23" customFormat="1" ht="12.75">
      <c r="A305" s="1"/>
      <c r="B305" s="1"/>
      <c r="C305" s="1"/>
      <c r="D305" s="1"/>
      <c r="E305" s="1"/>
      <c r="F305" s="1"/>
    </row>
    <row r="306" spans="1:6" s="23" customFormat="1" ht="12.75">
      <c r="A306" s="1"/>
      <c r="B306" s="1"/>
      <c r="C306" s="1"/>
      <c r="D306" s="1"/>
      <c r="E306" s="1"/>
      <c r="F306" s="1"/>
    </row>
    <row r="307" spans="1:6" s="23" customFormat="1" ht="12.75">
      <c r="A307" s="1"/>
      <c r="B307" s="1"/>
      <c r="C307" s="1"/>
      <c r="D307" s="1"/>
      <c r="E307" s="1"/>
      <c r="F307" s="1"/>
    </row>
    <row r="308" spans="1:6" s="23" customFormat="1" ht="12.75">
      <c r="A308" s="1"/>
      <c r="B308" s="1"/>
      <c r="C308" s="1"/>
      <c r="D308" s="1"/>
      <c r="E308" s="1"/>
      <c r="F308" s="1"/>
    </row>
    <row r="309" spans="1:6" s="23" customFormat="1" ht="12.75">
      <c r="A309" s="1"/>
      <c r="B309" s="1"/>
      <c r="C309" s="1"/>
      <c r="D309" s="1"/>
      <c r="E309" s="1"/>
      <c r="F309" s="1"/>
    </row>
    <row r="310" spans="1:6" s="23" customFormat="1" ht="12.75">
      <c r="A310" s="1"/>
      <c r="B310" s="1"/>
      <c r="C310" s="1"/>
      <c r="D310" s="1"/>
      <c r="E310" s="1"/>
      <c r="F310" s="1"/>
    </row>
    <row r="311" spans="1:6" s="23" customFormat="1" ht="12.75">
      <c r="A311" s="1"/>
      <c r="B311" s="1"/>
      <c r="C311" s="1"/>
      <c r="D311" s="1"/>
      <c r="E311" s="1"/>
      <c r="F311" s="1"/>
    </row>
    <row r="312" spans="1:6" s="23" customFormat="1" ht="12.75">
      <c r="A312" s="1"/>
      <c r="B312" s="1"/>
      <c r="C312" s="1"/>
      <c r="D312" s="1"/>
      <c r="E312" s="1"/>
      <c r="F312" s="1"/>
    </row>
    <row r="313" spans="1:6" s="23" customFormat="1" ht="12.75">
      <c r="A313" s="1"/>
      <c r="B313" s="1"/>
      <c r="C313" s="1"/>
      <c r="D313" s="1"/>
      <c r="E313" s="1"/>
      <c r="F313" s="1"/>
    </row>
    <row r="314" spans="1:6" s="23" customFormat="1" ht="12.75">
      <c r="A314" s="1"/>
      <c r="B314" s="1"/>
      <c r="C314" s="1"/>
      <c r="D314" s="1"/>
      <c r="E314" s="1"/>
      <c r="F314" s="1"/>
    </row>
    <row r="315" spans="1:6" s="23" customFormat="1" ht="12.75">
      <c r="A315" s="1"/>
      <c r="B315" s="1"/>
      <c r="C315" s="1"/>
      <c r="D315" s="1"/>
      <c r="E315" s="1"/>
      <c r="F315" s="1"/>
    </row>
    <row r="316" spans="1:6" s="23" customFormat="1" ht="12.75">
      <c r="A316" s="1"/>
      <c r="B316" s="1"/>
      <c r="C316" s="1"/>
      <c r="D316" s="1"/>
      <c r="E316" s="1"/>
      <c r="F316" s="1"/>
    </row>
    <row r="317" spans="1:6" s="23" customFormat="1" ht="12.75">
      <c r="A317" s="1"/>
      <c r="B317" s="1"/>
      <c r="C317" s="1"/>
      <c r="D317" s="1"/>
      <c r="E317" s="1"/>
      <c r="F317" s="1"/>
    </row>
    <row r="318" spans="1:6" s="23" customFormat="1" ht="12.75">
      <c r="A318" s="1"/>
      <c r="B318" s="1"/>
      <c r="C318" s="1"/>
      <c r="D318" s="1"/>
      <c r="E318" s="1"/>
      <c r="F318" s="1"/>
    </row>
    <row r="319" spans="1:6" s="23" customFormat="1" ht="12.75">
      <c r="A319" s="1"/>
      <c r="B319" s="1"/>
      <c r="C319" s="1"/>
      <c r="D319" s="1"/>
      <c r="E319" s="1"/>
      <c r="F319" s="1"/>
    </row>
    <row r="320" spans="1:6" s="23" customFormat="1" ht="12.75">
      <c r="A320" s="1"/>
      <c r="B320" s="1"/>
      <c r="C320" s="1"/>
      <c r="D320" s="1"/>
      <c r="E320" s="1"/>
      <c r="F320" s="1"/>
    </row>
    <row r="321" spans="1:6" s="23" customFormat="1" ht="12.75">
      <c r="A321" s="1"/>
      <c r="B321" s="1"/>
      <c r="C321" s="1"/>
      <c r="D321" s="1"/>
      <c r="E321" s="1"/>
      <c r="F321" s="1"/>
    </row>
    <row r="322" spans="1:6" s="23" customFormat="1" ht="12.75">
      <c r="A322" s="1"/>
      <c r="B322" s="1"/>
      <c r="C322" s="1"/>
      <c r="D322" s="1"/>
      <c r="E322" s="1"/>
      <c r="F322" s="1"/>
    </row>
    <row r="323" spans="1:6" s="23" customFormat="1" ht="12.75">
      <c r="A323" s="1"/>
      <c r="B323" s="1"/>
      <c r="C323" s="1"/>
      <c r="D323" s="1"/>
      <c r="E323" s="1"/>
      <c r="F323" s="1"/>
    </row>
    <row r="324" spans="1:6" s="23" customFormat="1" ht="12.75">
      <c r="A324" s="1"/>
      <c r="B324" s="1"/>
      <c r="C324" s="1"/>
      <c r="D324" s="1"/>
      <c r="E324" s="1"/>
      <c r="F324" s="1"/>
    </row>
    <row r="325" spans="1:6" s="23" customFormat="1" ht="12.75">
      <c r="A325" s="1"/>
      <c r="B325" s="1"/>
      <c r="C325" s="1"/>
      <c r="D325" s="1"/>
      <c r="E325" s="1"/>
      <c r="F325" s="1"/>
    </row>
    <row r="326" spans="1:6" s="23" customFormat="1" ht="12.75">
      <c r="A326" s="1"/>
      <c r="B326" s="1"/>
      <c r="C326" s="1"/>
      <c r="D326" s="1"/>
      <c r="E326" s="1"/>
      <c r="F326" s="1"/>
    </row>
    <row r="327" spans="1:6" s="23" customFormat="1" ht="12.75">
      <c r="A327" s="1"/>
      <c r="B327" s="1"/>
      <c r="C327" s="1"/>
      <c r="D327" s="1"/>
      <c r="E327" s="1"/>
      <c r="F327" s="1"/>
    </row>
    <row r="328" spans="1:6" s="23" customFormat="1" ht="12.75">
      <c r="A328" s="1"/>
      <c r="B328" s="1"/>
      <c r="C328" s="1"/>
      <c r="D328" s="1"/>
      <c r="E328" s="1"/>
      <c r="F328" s="1"/>
    </row>
    <row r="329" spans="1:6" s="23" customFormat="1" ht="12.75">
      <c r="A329" s="1"/>
      <c r="B329" s="1"/>
      <c r="C329" s="1"/>
      <c r="D329" s="1"/>
      <c r="E329" s="1"/>
      <c r="F329" s="1"/>
    </row>
    <row r="330" spans="1:6" s="23" customFormat="1" ht="12.75">
      <c r="A330" s="1"/>
      <c r="B330" s="1"/>
      <c r="C330" s="1"/>
      <c r="D330" s="1"/>
      <c r="E330" s="1"/>
      <c r="F330" s="1"/>
    </row>
    <row r="331" spans="1:6" s="23" customFormat="1" ht="12.75">
      <c r="A331" s="1"/>
      <c r="B331" s="1"/>
      <c r="C331" s="1"/>
      <c r="D331" s="1"/>
      <c r="E331" s="1"/>
      <c r="F331" s="1"/>
    </row>
    <row r="332" spans="1:6" s="23" customFormat="1" ht="12.75">
      <c r="A332" s="1"/>
      <c r="B332" s="1"/>
      <c r="C332" s="1"/>
      <c r="D332" s="1"/>
      <c r="E332" s="1"/>
      <c r="F332" s="1"/>
    </row>
    <row r="333" spans="1:6" s="23" customFormat="1" ht="12.75">
      <c r="A333" s="1"/>
      <c r="B333" s="1"/>
      <c r="C333" s="1"/>
      <c r="D333" s="1"/>
      <c r="E333" s="1"/>
      <c r="F333" s="1"/>
    </row>
    <row r="334" spans="1:6" s="23" customFormat="1" ht="12.75">
      <c r="A334" s="1"/>
      <c r="B334" s="1"/>
      <c r="C334" s="1"/>
      <c r="D334" s="1"/>
      <c r="E334" s="1"/>
      <c r="F334" s="1"/>
    </row>
    <row r="335" spans="1:6" s="23" customFormat="1" ht="12.75">
      <c r="A335" s="1"/>
      <c r="B335" s="1"/>
      <c r="C335" s="1"/>
      <c r="D335" s="1"/>
      <c r="E335" s="1"/>
      <c r="F335" s="1"/>
    </row>
    <row r="336" spans="1:6" s="23" customFormat="1" ht="12.75">
      <c r="A336" s="1"/>
      <c r="B336" s="1"/>
      <c r="C336" s="1"/>
      <c r="D336" s="1"/>
      <c r="E336" s="1"/>
      <c r="F336" s="1"/>
    </row>
    <row r="337" spans="1:6" s="23" customFormat="1" ht="12.75">
      <c r="A337" s="1"/>
      <c r="B337" s="1"/>
      <c r="C337" s="1"/>
      <c r="D337" s="1"/>
      <c r="E337" s="1"/>
      <c r="F337" s="1"/>
    </row>
    <row r="338" spans="1:6" s="23" customFormat="1" ht="12.75">
      <c r="A338" s="1"/>
      <c r="B338" s="1"/>
      <c r="C338" s="1"/>
      <c r="D338" s="1"/>
      <c r="E338" s="1"/>
      <c r="F338" s="1"/>
    </row>
    <row r="339" spans="1:6" s="23" customFormat="1" ht="12.75">
      <c r="A339" s="1"/>
      <c r="B339" s="1"/>
      <c r="C339" s="1"/>
      <c r="D339" s="1"/>
      <c r="E339" s="1"/>
      <c r="F339" s="1"/>
    </row>
    <row r="340" spans="1:6" s="23" customFormat="1" ht="12.75">
      <c r="A340" s="1"/>
      <c r="B340" s="1"/>
      <c r="C340" s="1"/>
      <c r="D340" s="1"/>
      <c r="E340" s="1"/>
      <c r="F340" s="1"/>
    </row>
    <row r="341" spans="1:6" s="23" customFormat="1" ht="12.75">
      <c r="A341" s="1"/>
      <c r="B341" s="1"/>
      <c r="C341" s="1"/>
      <c r="D341" s="1"/>
      <c r="E341" s="1"/>
      <c r="F341" s="1"/>
    </row>
    <row r="342" spans="1:6" s="23" customFormat="1" ht="12.75">
      <c r="A342" s="1"/>
      <c r="B342" s="1"/>
      <c r="C342" s="1"/>
      <c r="D342" s="1"/>
      <c r="E342" s="1"/>
      <c r="F342" s="1"/>
    </row>
    <row r="343" spans="1:6" s="23" customFormat="1" ht="12.75">
      <c r="A343" s="1"/>
      <c r="B343" s="1"/>
      <c r="C343" s="1"/>
      <c r="D343" s="1"/>
      <c r="E343" s="1"/>
      <c r="F343" s="1"/>
    </row>
    <row r="344" spans="1:6" s="23" customFormat="1" ht="12.75">
      <c r="A344" s="1"/>
      <c r="B344" s="1"/>
      <c r="C344" s="1"/>
      <c r="D344" s="1"/>
      <c r="E344" s="1"/>
      <c r="F344" s="1"/>
    </row>
    <row r="345" spans="1:6" s="23" customFormat="1" ht="12.75">
      <c r="A345" s="1"/>
      <c r="B345" s="1"/>
      <c r="C345" s="1"/>
      <c r="D345" s="1"/>
      <c r="E345" s="1"/>
      <c r="F345" s="1"/>
    </row>
    <row r="346" spans="1:6" s="23" customFormat="1" ht="12.75">
      <c r="A346" s="1"/>
      <c r="B346" s="1"/>
      <c r="C346" s="1"/>
      <c r="D346" s="1"/>
      <c r="E346" s="1"/>
      <c r="F346" s="1"/>
    </row>
    <row r="347" spans="1:6" s="23" customFormat="1" ht="12.75">
      <c r="A347" s="1"/>
      <c r="B347" s="1"/>
      <c r="C347" s="1"/>
      <c r="D347" s="1"/>
      <c r="E347" s="1"/>
      <c r="F347" s="1"/>
    </row>
    <row r="348" spans="1:6" s="23" customFormat="1" ht="12.75">
      <c r="A348" s="1"/>
      <c r="B348" s="1"/>
      <c r="C348" s="1"/>
      <c r="D348" s="1"/>
      <c r="E348" s="1"/>
      <c r="F348" s="1"/>
    </row>
    <row r="349" spans="1:6" s="23" customFormat="1" ht="12.75">
      <c r="A349" s="1"/>
      <c r="B349" s="1"/>
      <c r="C349" s="1"/>
      <c r="D349" s="1"/>
      <c r="E349" s="1"/>
      <c r="F349" s="1"/>
    </row>
    <row r="350" spans="1:6" s="23" customFormat="1" ht="12.75">
      <c r="A350" s="1"/>
      <c r="B350" s="1"/>
      <c r="C350" s="1"/>
      <c r="D350" s="1"/>
      <c r="E350" s="1"/>
      <c r="F350" s="1"/>
    </row>
    <row r="351" spans="1:6" s="23" customFormat="1" ht="12.75">
      <c r="A351" s="1"/>
      <c r="B351" s="1"/>
      <c r="C351" s="1"/>
      <c r="D351" s="1"/>
      <c r="E351" s="1"/>
      <c r="F351" s="1"/>
    </row>
    <row r="352" spans="1:6" s="23" customFormat="1" ht="12.75">
      <c r="A352" s="1"/>
      <c r="B352" s="1"/>
      <c r="C352" s="1"/>
      <c r="D352" s="1"/>
      <c r="E352" s="1"/>
      <c r="F352" s="1"/>
    </row>
    <row r="353" spans="1:6" s="23" customFormat="1" ht="12.75">
      <c r="A353" s="1"/>
      <c r="B353" s="1"/>
      <c r="C353" s="1"/>
      <c r="D353" s="1"/>
      <c r="E353" s="1"/>
      <c r="F353" s="1"/>
    </row>
    <row r="354" spans="1:6" s="23" customFormat="1" ht="12.75">
      <c r="A354" s="1"/>
      <c r="B354" s="1"/>
      <c r="C354" s="1"/>
      <c r="D354" s="1"/>
      <c r="E354" s="1"/>
      <c r="F354" s="1"/>
    </row>
    <row r="355" spans="1:6" s="23" customFormat="1" ht="12.75">
      <c r="A355" s="1"/>
      <c r="B355" s="1"/>
      <c r="C355" s="1"/>
      <c r="D355" s="1"/>
      <c r="E355" s="1"/>
      <c r="F355" s="1"/>
    </row>
    <row r="356" spans="1:6" s="23" customFormat="1" ht="12.75">
      <c r="A356" s="1"/>
      <c r="B356" s="1"/>
      <c r="C356" s="1"/>
      <c r="D356" s="1"/>
      <c r="E356" s="1"/>
      <c r="F356" s="1"/>
    </row>
    <row r="357" spans="1:6" s="23" customFormat="1" ht="12.75">
      <c r="A357" s="1"/>
      <c r="B357" s="1"/>
      <c r="C357" s="1"/>
      <c r="D357" s="1"/>
      <c r="E357" s="1"/>
      <c r="F357" s="1"/>
    </row>
    <row r="358" spans="1:6" s="23" customFormat="1" ht="12.75">
      <c r="A358" s="1"/>
      <c r="B358" s="1"/>
      <c r="C358" s="1"/>
      <c r="D358" s="1"/>
      <c r="E358" s="1"/>
      <c r="F358" s="1"/>
    </row>
    <row r="359" spans="1:6" s="23" customFormat="1" ht="12.75">
      <c r="A359" s="1"/>
      <c r="B359" s="1"/>
      <c r="C359" s="1"/>
      <c r="D359" s="1"/>
      <c r="E359" s="1"/>
      <c r="F359" s="1"/>
    </row>
    <row r="360" spans="1:6" s="23" customFormat="1" ht="12.75">
      <c r="A360" s="1"/>
      <c r="B360" s="1"/>
      <c r="C360" s="1"/>
      <c r="D360" s="1"/>
      <c r="E360" s="1"/>
      <c r="F360" s="1"/>
    </row>
    <row r="361" spans="1:6" s="23" customFormat="1" ht="12.75">
      <c r="A361" s="1"/>
      <c r="B361" s="1"/>
      <c r="C361" s="1"/>
      <c r="D361" s="1"/>
      <c r="E361" s="1"/>
      <c r="F361" s="1"/>
    </row>
    <row r="362" spans="1:6" s="23" customFormat="1" ht="12.75">
      <c r="A362" s="1"/>
      <c r="B362" s="1"/>
      <c r="C362" s="1"/>
      <c r="D362" s="1"/>
      <c r="E362" s="1"/>
      <c r="F362" s="1"/>
    </row>
    <row r="363" spans="1:6" s="23" customFormat="1" ht="12.75">
      <c r="A363" s="1"/>
      <c r="B363" s="1"/>
      <c r="C363" s="1"/>
      <c r="D363" s="1"/>
      <c r="E363" s="1"/>
      <c r="F363" s="1"/>
    </row>
    <row r="364" spans="1:6" s="23" customFormat="1" ht="12.75">
      <c r="A364" s="1"/>
      <c r="B364" s="1"/>
      <c r="C364" s="1"/>
      <c r="D364" s="1"/>
      <c r="E364" s="1"/>
      <c r="F364" s="1"/>
    </row>
    <row r="365" spans="1:6" s="23" customFormat="1" ht="12.75">
      <c r="A365" s="1"/>
      <c r="B365" s="1"/>
      <c r="C365" s="1"/>
      <c r="D365" s="1"/>
      <c r="E365" s="1"/>
      <c r="F365" s="1"/>
    </row>
    <row r="366" spans="1:6" s="23" customFormat="1" ht="12.75">
      <c r="A366" s="1"/>
      <c r="B366" s="1"/>
      <c r="C366" s="1"/>
      <c r="D366" s="1"/>
      <c r="E366" s="1"/>
      <c r="F366" s="1"/>
    </row>
    <row r="367" spans="1:6" s="23" customFormat="1" ht="12.75">
      <c r="A367" s="1"/>
      <c r="B367" s="1"/>
      <c r="C367" s="1"/>
      <c r="D367" s="1"/>
      <c r="E367" s="1"/>
      <c r="F367" s="1"/>
    </row>
    <row r="368" spans="1:6" s="23" customFormat="1" ht="12.75">
      <c r="A368" s="1"/>
      <c r="B368" s="1"/>
      <c r="C368" s="1"/>
      <c r="D368" s="1"/>
      <c r="E368" s="1"/>
      <c r="F368" s="1"/>
    </row>
    <row r="369" spans="1:6" s="23" customFormat="1" ht="12.75">
      <c r="A369" s="1"/>
      <c r="B369" s="1"/>
      <c r="C369" s="1"/>
      <c r="D369" s="1"/>
      <c r="E369" s="1"/>
      <c r="F369" s="1"/>
    </row>
    <row r="370" spans="1:6" s="23" customFormat="1" ht="12.75">
      <c r="A370" s="1"/>
      <c r="B370" s="1"/>
      <c r="C370" s="1"/>
      <c r="D370" s="1"/>
      <c r="E370" s="1"/>
      <c r="F370" s="1"/>
    </row>
    <row r="371" spans="1:6" s="23" customFormat="1" ht="12.75">
      <c r="A371" s="1"/>
      <c r="B371" s="1"/>
      <c r="C371" s="1"/>
      <c r="D371" s="1"/>
      <c r="E371" s="1"/>
      <c r="F371" s="1"/>
    </row>
    <row r="372" spans="1:6" s="23" customFormat="1" ht="12.75">
      <c r="A372" s="1"/>
      <c r="B372" s="1"/>
      <c r="C372" s="1"/>
      <c r="D372" s="1"/>
      <c r="E372" s="1"/>
      <c r="F372" s="1"/>
    </row>
    <row r="373" spans="1:6" s="23" customFormat="1" ht="12.75">
      <c r="A373" s="1"/>
      <c r="B373" s="1"/>
      <c r="C373" s="1"/>
      <c r="D373" s="1"/>
      <c r="E373" s="1"/>
      <c r="F373" s="1"/>
    </row>
    <row r="374" spans="1:6" s="23" customFormat="1" ht="12.75">
      <c r="A374" s="1"/>
      <c r="B374" s="1"/>
      <c r="C374" s="1"/>
      <c r="D374" s="1"/>
      <c r="E374" s="1"/>
      <c r="F374" s="1"/>
    </row>
    <row r="375" spans="1:6" s="23" customFormat="1" ht="12.75">
      <c r="A375" s="1"/>
      <c r="B375" s="1"/>
      <c r="C375" s="1"/>
      <c r="D375" s="1"/>
      <c r="E375" s="1"/>
      <c r="F375" s="1"/>
    </row>
    <row r="376" spans="1:6" s="23" customFormat="1" ht="12.75">
      <c r="A376" s="1"/>
      <c r="B376" s="1"/>
      <c r="C376" s="1"/>
      <c r="D376" s="1"/>
      <c r="E376" s="1"/>
      <c r="F376" s="1"/>
    </row>
    <row r="377" spans="1:6" s="23" customFormat="1" ht="12.75">
      <c r="A377" s="1"/>
      <c r="B377" s="1"/>
      <c r="C377" s="1"/>
      <c r="D377" s="1"/>
      <c r="E377" s="1"/>
      <c r="F377" s="1"/>
    </row>
    <row r="378" spans="1:6" s="23" customFormat="1" ht="12.75">
      <c r="A378" s="1"/>
      <c r="B378" s="1"/>
      <c r="C378" s="1"/>
      <c r="D378" s="1"/>
      <c r="E378" s="1"/>
      <c r="F378" s="1"/>
    </row>
    <row r="379" spans="1:6" s="23" customFormat="1" ht="12.75">
      <c r="A379" s="1"/>
      <c r="B379" s="1"/>
      <c r="C379" s="1"/>
      <c r="D379" s="1"/>
      <c r="E379" s="1"/>
      <c r="F379" s="1"/>
    </row>
    <row r="380" spans="1:6" s="23" customFormat="1" ht="12.75">
      <c r="A380" s="1"/>
      <c r="B380" s="1"/>
      <c r="C380" s="1"/>
      <c r="D380" s="1"/>
      <c r="E380" s="1"/>
      <c r="F380" s="1"/>
    </row>
  </sheetData>
  <sheetProtection/>
  <mergeCells count="1">
    <mergeCell ref="B40:F40"/>
  </mergeCells>
  <printOptions horizontalCentered="1"/>
  <pageMargins left="0" right="0" top="0.5" bottom="0.5" header="0.25" footer="0.25"/>
  <pageSetup fitToHeight="1" fitToWidth="1" horizontalDpi="600" verticalDpi="600" orientation="portrait" scale="93" r:id="rId1"/>
  <ignoredErrors>
    <ignoredError sqref="E34" formula="1"/>
  </ignoredErrors>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A1" sqref="A1"/>
    </sheetView>
  </sheetViews>
  <sheetFormatPr defaultColWidth="9.33203125" defaultRowHeight="12.75"/>
  <cols>
    <col min="1" max="1" width="11.33203125" style="1" customWidth="1"/>
    <col min="2" max="2" width="13.16015625" style="1" customWidth="1"/>
    <col min="3" max="3" width="10.33203125" style="1" customWidth="1"/>
    <col min="4" max="4" width="7.83203125" style="1" customWidth="1"/>
    <col min="5" max="5" width="13.16015625" style="1" customWidth="1"/>
    <col min="6" max="6" width="10.33203125" style="1" customWidth="1"/>
    <col min="7" max="7" width="11.33203125" style="1" customWidth="1"/>
    <col min="8" max="8" width="10.83203125" style="1" customWidth="1"/>
    <col min="9" max="16384" width="9.33203125" style="1" customWidth="1"/>
  </cols>
  <sheetData>
    <row r="1" ht="15.75">
      <c r="A1" s="36"/>
    </row>
    <row r="2" spans="2:6" ht="15">
      <c r="B2" s="38" t="s">
        <v>17</v>
      </c>
      <c r="C2" s="39"/>
      <c r="D2" s="39"/>
      <c r="E2" s="39"/>
      <c r="F2" s="39"/>
    </row>
    <row r="3" spans="2:6" ht="15.75">
      <c r="B3" s="40" t="s">
        <v>18</v>
      </c>
      <c r="C3" s="39"/>
      <c r="D3" s="39"/>
      <c r="E3" s="39"/>
      <c r="F3" s="39"/>
    </row>
    <row r="4" spans="2:6" ht="15">
      <c r="B4" s="38" t="s">
        <v>19</v>
      </c>
      <c r="C4" s="39"/>
      <c r="D4" s="39"/>
      <c r="E4" s="39"/>
      <c r="F4" s="39"/>
    </row>
    <row r="5" spans="2:6" ht="15">
      <c r="B5" s="38" t="s">
        <v>279</v>
      </c>
      <c r="C5" s="39"/>
      <c r="D5" s="39"/>
      <c r="E5" s="39"/>
      <c r="F5" s="39"/>
    </row>
    <row r="6" spans="2:6" ht="15">
      <c r="B6" s="157" t="s">
        <v>20</v>
      </c>
      <c r="C6" s="60"/>
      <c r="D6" s="298" t="s">
        <v>24</v>
      </c>
      <c r="E6" s="57" t="s">
        <v>21</v>
      </c>
      <c r="F6" s="60"/>
    </row>
    <row r="7" spans="2:6" ht="15">
      <c r="B7" s="41" t="s">
        <v>22</v>
      </c>
      <c r="C7" s="42" t="s">
        <v>23</v>
      </c>
      <c r="D7" s="299"/>
      <c r="E7" s="42" t="s">
        <v>22</v>
      </c>
      <c r="F7" s="42" t="s">
        <v>23</v>
      </c>
    </row>
    <row r="8" spans="2:6" ht="19.5" customHeight="1">
      <c r="B8" s="158" t="s">
        <v>25</v>
      </c>
      <c r="C8" s="133" t="s">
        <v>25</v>
      </c>
      <c r="D8" s="165">
        <v>1900</v>
      </c>
      <c r="E8" s="159">
        <v>43699</v>
      </c>
      <c r="F8" s="133">
        <v>18.1</v>
      </c>
    </row>
    <row r="9" spans="2:6" ht="19.5" customHeight="1">
      <c r="B9" s="160">
        <v>2777000</v>
      </c>
      <c r="C9" s="144">
        <v>30.1</v>
      </c>
      <c r="D9" s="161">
        <v>1910</v>
      </c>
      <c r="E9" s="162">
        <v>64109</v>
      </c>
      <c r="F9" s="144">
        <v>22.8</v>
      </c>
    </row>
    <row r="10" spans="2:6" ht="19.5" customHeight="1">
      <c r="B10" s="160">
        <v>2950000</v>
      </c>
      <c r="C10" s="144">
        <v>27.7</v>
      </c>
      <c r="D10" s="161">
        <v>1920</v>
      </c>
      <c r="E10" s="162">
        <v>92245</v>
      </c>
      <c r="F10" s="144">
        <v>25.1</v>
      </c>
    </row>
    <row r="11" spans="2:6" ht="19.5" customHeight="1">
      <c r="B11" s="158">
        <v>2618000</v>
      </c>
      <c r="C11" s="133">
        <v>21.3</v>
      </c>
      <c r="D11" s="165">
        <v>1930</v>
      </c>
      <c r="E11" s="159">
        <v>98882</v>
      </c>
      <c r="F11" s="133">
        <v>20.4</v>
      </c>
    </row>
    <row r="12" spans="2:6" ht="19.5" customHeight="1">
      <c r="B12" s="160">
        <v>2559000</v>
      </c>
      <c r="C12" s="144">
        <v>19.4</v>
      </c>
      <c r="D12" s="161">
        <v>1940</v>
      </c>
      <c r="E12" s="162">
        <v>99106</v>
      </c>
      <c r="F12" s="144">
        <v>18.9</v>
      </c>
    </row>
    <row r="13" spans="2:6" ht="19.5" customHeight="1">
      <c r="B13" s="160">
        <v>3632000</v>
      </c>
      <c r="C13" s="144">
        <v>24.1</v>
      </c>
      <c r="D13" s="161">
        <v>1950</v>
      </c>
      <c r="E13" s="162">
        <v>160055</v>
      </c>
      <c r="F13" s="144">
        <v>25.1</v>
      </c>
    </row>
    <row r="14" spans="2:6" ht="19.5" customHeight="1">
      <c r="B14" s="158">
        <v>4257850</v>
      </c>
      <c r="C14" s="133">
        <v>23.7</v>
      </c>
      <c r="D14" s="165">
        <v>1960</v>
      </c>
      <c r="E14" s="159">
        <v>195056</v>
      </c>
      <c r="F14" s="133">
        <v>24.9</v>
      </c>
    </row>
    <row r="15" spans="2:7" ht="19.5" customHeight="1">
      <c r="B15" s="158">
        <v>3731386</v>
      </c>
      <c r="C15" s="133">
        <v>18.4</v>
      </c>
      <c r="D15" s="165">
        <v>1970</v>
      </c>
      <c r="E15" s="159">
        <v>171667</v>
      </c>
      <c r="F15" s="133">
        <v>19.3</v>
      </c>
      <c r="G15" s="34"/>
    </row>
    <row r="16" spans="1:7" ht="19.5" customHeight="1">
      <c r="A16" s="15"/>
      <c r="B16" s="158">
        <v>3612258</v>
      </c>
      <c r="C16" s="133">
        <v>15.9</v>
      </c>
      <c r="D16" s="165">
        <v>1980</v>
      </c>
      <c r="E16" s="159">
        <v>145162</v>
      </c>
      <c r="F16" s="133">
        <v>15.7</v>
      </c>
      <c r="G16" s="34"/>
    </row>
    <row r="17" spans="1:7" ht="19.5" customHeight="1">
      <c r="A17" s="15"/>
      <c r="B17" s="158">
        <v>4158212</v>
      </c>
      <c r="C17" s="133">
        <v>16.7</v>
      </c>
      <c r="D17" s="165">
        <v>1990</v>
      </c>
      <c r="E17" s="159">
        <v>153080</v>
      </c>
      <c r="F17" s="133">
        <v>16.4</v>
      </c>
      <c r="G17" s="34"/>
    </row>
    <row r="18" spans="1:7" ht="19.5" customHeight="1">
      <c r="A18" s="15"/>
      <c r="B18" s="158">
        <v>4110907</v>
      </c>
      <c r="C18" s="133">
        <v>16.2</v>
      </c>
      <c r="D18" s="165">
        <v>1991</v>
      </c>
      <c r="E18" s="159">
        <v>149478</v>
      </c>
      <c r="F18" s="133">
        <v>15.9</v>
      </c>
      <c r="G18" s="24"/>
    </row>
    <row r="19" spans="1:7" ht="19.5" customHeight="1">
      <c r="A19" s="15"/>
      <c r="B19" s="158">
        <v>4065014</v>
      </c>
      <c r="C19" s="133">
        <v>15.8</v>
      </c>
      <c r="D19" s="165">
        <v>1992</v>
      </c>
      <c r="E19" s="159">
        <v>143827</v>
      </c>
      <c r="F19" s="133">
        <v>15.2</v>
      </c>
      <c r="G19" s="24"/>
    </row>
    <row r="20" spans="1:7" ht="19.5" customHeight="1">
      <c r="A20" s="15"/>
      <c r="B20" s="158">
        <v>4000240</v>
      </c>
      <c r="C20" s="133">
        <v>15.4</v>
      </c>
      <c r="D20" s="165">
        <v>1993</v>
      </c>
      <c r="E20" s="159">
        <v>139560</v>
      </c>
      <c r="F20" s="133">
        <v>14.6</v>
      </c>
      <c r="G20" s="24"/>
    </row>
    <row r="21" spans="1:7" ht="19.5" customHeight="1">
      <c r="A21" s="15"/>
      <c r="B21" s="163">
        <v>3952767</v>
      </c>
      <c r="C21" s="133">
        <v>15</v>
      </c>
      <c r="D21" s="161">
        <v>1994</v>
      </c>
      <c r="E21" s="164">
        <v>137844</v>
      </c>
      <c r="F21" s="133">
        <v>14.4</v>
      </c>
      <c r="G21" s="24"/>
    </row>
    <row r="22" spans="1:7" ht="19.5" customHeight="1">
      <c r="A22" s="15"/>
      <c r="B22" s="163">
        <v>3899589</v>
      </c>
      <c r="C22" s="149">
        <v>14.6</v>
      </c>
      <c r="D22" s="161">
        <v>1995</v>
      </c>
      <c r="E22" s="164">
        <v>134169</v>
      </c>
      <c r="F22" s="133">
        <v>13.9</v>
      </c>
      <c r="G22" s="24"/>
    </row>
    <row r="23" spans="1:7" ht="19.5" customHeight="1">
      <c r="A23" s="15"/>
      <c r="B23" s="163">
        <v>3891494</v>
      </c>
      <c r="C23" s="149">
        <v>14.4</v>
      </c>
      <c r="D23" s="161">
        <v>1996</v>
      </c>
      <c r="E23" s="164">
        <v>133231</v>
      </c>
      <c r="F23" s="133">
        <v>13.7</v>
      </c>
      <c r="G23" s="24"/>
    </row>
    <row r="24" spans="1:7" ht="19.5" customHeight="1">
      <c r="A24" s="15"/>
      <c r="B24" s="158">
        <v>3880894</v>
      </c>
      <c r="C24" s="133">
        <v>14.2</v>
      </c>
      <c r="D24" s="165">
        <v>1997</v>
      </c>
      <c r="E24" s="159">
        <v>133549</v>
      </c>
      <c r="F24" s="133">
        <v>13.6</v>
      </c>
      <c r="G24" s="24"/>
    </row>
    <row r="25" spans="1:7" ht="19.5" customHeight="1">
      <c r="A25" s="15"/>
      <c r="B25" s="158">
        <v>3941553</v>
      </c>
      <c r="C25" s="133">
        <v>14.3</v>
      </c>
      <c r="D25" s="161">
        <v>1998</v>
      </c>
      <c r="E25" s="159">
        <v>133649</v>
      </c>
      <c r="F25" s="133">
        <v>13.6</v>
      </c>
      <c r="G25" s="24"/>
    </row>
    <row r="26" spans="1:7" ht="19.5" customHeight="1">
      <c r="A26" s="15"/>
      <c r="B26" s="158">
        <v>3959417</v>
      </c>
      <c r="C26" s="133">
        <v>14.2</v>
      </c>
      <c r="D26" s="161">
        <v>1999</v>
      </c>
      <c r="E26" s="159">
        <v>133429</v>
      </c>
      <c r="F26" s="133">
        <v>13.5</v>
      </c>
      <c r="G26" s="24"/>
    </row>
    <row r="27" spans="1:7" ht="19.5" customHeight="1">
      <c r="A27" s="15"/>
      <c r="B27" s="158">
        <v>4058814</v>
      </c>
      <c r="C27" s="133">
        <v>14.4</v>
      </c>
      <c r="D27" s="161">
        <v>2000</v>
      </c>
      <c r="E27" s="159">
        <v>136048</v>
      </c>
      <c r="F27" s="133">
        <v>13.7</v>
      </c>
      <c r="G27" s="24"/>
    </row>
    <row r="28" spans="1:7" ht="19.5" customHeight="1">
      <c r="A28" s="15"/>
      <c r="B28" s="158">
        <v>4025933</v>
      </c>
      <c r="C28" s="146">
        <v>14.1</v>
      </c>
      <c r="D28" s="161">
        <v>2001</v>
      </c>
      <c r="E28" s="158">
        <v>133247</v>
      </c>
      <c r="F28" s="133">
        <v>13.3</v>
      </c>
      <c r="G28" s="24"/>
    </row>
    <row r="29" spans="1:7" ht="19.5" customHeight="1">
      <c r="A29" s="15"/>
      <c r="B29" s="158">
        <v>4021726</v>
      </c>
      <c r="C29" s="146">
        <v>14</v>
      </c>
      <c r="D29" s="161">
        <v>2002</v>
      </c>
      <c r="E29" s="247">
        <v>129518</v>
      </c>
      <c r="F29" s="133">
        <v>12.9</v>
      </c>
      <c r="G29" s="24"/>
    </row>
    <row r="30" spans="1:7" ht="19.5" customHeight="1">
      <c r="A30" s="15"/>
      <c r="B30" s="158">
        <v>4089950</v>
      </c>
      <c r="C30" s="146">
        <v>14.1</v>
      </c>
      <c r="D30" s="161">
        <v>2003</v>
      </c>
      <c r="E30" s="158">
        <v>130850</v>
      </c>
      <c r="F30" s="133">
        <v>13</v>
      </c>
      <c r="G30" s="34"/>
    </row>
    <row r="31" spans="1:7" ht="19.5" customHeight="1">
      <c r="A31" s="15"/>
      <c r="B31" s="158">
        <v>4112052</v>
      </c>
      <c r="C31" s="146">
        <v>14</v>
      </c>
      <c r="D31" s="161">
        <v>2004</v>
      </c>
      <c r="E31" s="158">
        <v>129710</v>
      </c>
      <c r="F31" s="133">
        <v>12.8</v>
      </c>
      <c r="G31" s="34"/>
    </row>
    <row r="32" spans="1:7" ht="19.5" customHeight="1">
      <c r="A32" s="15"/>
      <c r="B32" s="158">
        <v>4138349</v>
      </c>
      <c r="C32" s="146">
        <v>14</v>
      </c>
      <c r="D32" s="161">
        <v>2005</v>
      </c>
      <c r="E32" s="247">
        <v>127518</v>
      </c>
      <c r="F32" s="133">
        <v>12.6</v>
      </c>
      <c r="G32" s="34"/>
    </row>
    <row r="33" spans="1:7" ht="19.5" customHeight="1">
      <c r="A33" s="15"/>
      <c r="B33" s="158">
        <v>4265555</v>
      </c>
      <c r="C33" s="146">
        <v>14.3</v>
      </c>
      <c r="D33" s="161">
        <v>2006</v>
      </c>
      <c r="E33" s="247">
        <v>127537</v>
      </c>
      <c r="F33" s="133">
        <v>12.6</v>
      </c>
      <c r="G33" s="34"/>
    </row>
    <row r="34" spans="1:7" ht="19.5" customHeight="1">
      <c r="A34" s="15"/>
      <c r="B34" s="158">
        <v>4316233</v>
      </c>
      <c r="C34" s="146">
        <v>14.3</v>
      </c>
      <c r="D34" s="161">
        <v>2007</v>
      </c>
      <c r="E34" s="247">
        <v>125172</v>
      </c>
      <c r="F34" s="133">
        <v>12.4</v>
      </c>
      <c r="G34" s="34"/>
    </row>
    <row r="35" spans="1:7" ht="19.5" customHeight="1">
      <c r="A35" s="15"/>
      <c r="B35" s="158">
        <v>4247694</v>
      </c>
      <c r="C35" s="146">
        <v>14</v>
      </c>
      <c r="D35" s="161">
        <v>2008</v>
      </c>
      <c r="E35" s="247">
        <v>121231</v>
      </c>
      <c r="F35" s="133">
        <v>12.1</v>
      </c>
      <c r="G35" s="34"/>
    </row>
    <row r="36" spans="1:7" ht="19.5" customHeight="1">
      <c r="A36" s="15"/>
      <c r="B36" s="158">
        <v>4130665</v>
      </c>
      <c r="C36" s="146">
        <v>13.5</v>
      </c>
      <c r="D36" s="161">
        <v>2009</v>
      </c>
      <c r="E36" s="247">
        <v>117309</v>
      </c>
      <c r="F36" s="133">
        <v>11.8</v>
      </c>
      <c r="G36" s="34"/>
    </row>
    <row r="37" spans="1:7" ht="19.5" customHeight="1">
      <c r="A37" s="15"/>
      <c r="B37" s="158">
        <v>3999386</v>
      </c>
      <c r="C37" s="146">
        <v>13</v>
      </c>
      <c r="D37" s="161">
        <v>2010</v>
      </c>
      <c r="E37" s="247">
        <v>114717</v>
      </c>
      <c r="F37" s="133">
        <v>11.6</v>
      </c>
      <c r="G37" s="34"/>
    </row>
    <row r="38" spans="1:7" ht="19.5" customHeight="1">
      <c r="A38" s="15"/>
      <c r="B38" s="158">
        <v>3953590</v>
      </c>
      <c r="C38" s="146">
        <v>12.7</v>
      </c>
      <c r="D38" s="161">
        <v>2011</v>
      </c>
      <c r="E38" s="247">
        <v>114159</v>
      </c>
      <c r="F38" s="133">
        <v>11.6</v>
      </c>
      <c r="G38" s="34"/>
    </row>
    <row r="39" spans="1:7" ht="19.5" customHeight="1">
      <c r="A39" s="15"/>
      <c r="B39" s="158">
        <v>3952841</v>
      </c>
      <c r="C39" s="146">
        <v>12.6</v>
      </c>
      <c r="D39" s="161">
        <v>2012</v>
      </c>
      <c r="E39" s="247">
        <v>112708</v>
      </c>
      <c r="F39" s="133">
        <v>11.4</v>
      </c>
      <c r="G39" s="34"/>
    </row>
    <row r="40" spans="1:6" ht="19.5" customHeight="1">
      <c r="A40" s="15"/>
      <c r="B40" s="172"/>
      <c r="C40" s="172"/>
      <c r="D40" s="172"/>
      <c r="E40" s="172"/>
      <c r="F40" s="172"/>
    </row>
    <row r="41" spans="2:6" s="33" customFormat="1" ht="18" customHeight="1">
      <c r="B41" s="294" t="s">
        <v>160</v>
      </c>
      <c r="C41" s="295"/>
      <c r="D41" s="295"/>
      <c r="E41" s="295"/>
      <c r="F41" s="295"/>
    </row>
    <row r="42" spans="2:6" ht="48" customHeight="1">
      <c r="B42" s="296" t="s">
        <v>280</v>
      </c>
      <c r="C42" s="297"/>
      <c r="D42" s="297"/>
      <c r="E42" s="297"/>
      <c r="F42" s="297"/>
    </row>
    <row r="43" ht="12.75">
      <c r="B43" s="31"/>
    </row>
  </sheetData>
  <sheetProtection/>
  <mergeCells count="3">
    <mergeCell ref="B42:F42"/>
    <mergeCell ref="D6:D7"/>
    <mergeCell ref="B41:F41"/>
  </mergeCells>
  <printOptions horizontalCentered="1"/>
  <pageMargins left="0" right="0" top="0.5" bottom="0.5" header="0.25" footer="0.25"/>
  <pageSetup fitToHeight="1" fitToWidth="1" horizontalDpi="600" verticalDpi="600" orientation="portrait" scale="88" r:id="rId1"/>
</worksheet>
</file>

<file path=xl/worksheets/sheet4.xml><?xml version="1.0" encoding="utf-8"?>
<worksheet xmlns="http://schemas.openxmlformats.org/spreadsheetml/2006/main" xmlns:r="http://schemas.openxmlformats.org/officeDocument/2006/relationships">
  <sheetPr>
    <pageSetUpPr fitToPage="1"/>
  </sheetPr>
  <dimension ref="A1:T174"/>
  <sheetViews>
    <sheetView zoomScalePageLayoutView="0" workbookViewId="0" topLeftCell="A1">
      <selection activeCell="B1" sqref="B1"/>
    </sheetView>
  </sheetViews>
  <sheetFormatPr defaultColWidth="9.33203125" defaultRowHeight="12.75"/>
  <cols>
    <col min="1" max="1" width="2.5" style="1" customWidth="1"/>
    <col min="2" max="2" width="17.66015625" style="1" customWidth="1"/>
    <col min="3" max="3" width="12.16015625" style="1" customWidth="1"/>
    <col min="4" max="4" width="8.83203125" style="1" customWidth="1"/>
    <col min="5" max="5" width="12.66015625" style="1" bestFit="1" customWidth="1"/>
    <col min="6" max="6" width="8" style="1" customWidth="1"/>
    <col min="7" max="7" width="12.16015625" style="1" customWidth="1"/>
    <col min="8" max="8" width="8.5" style="1" customWidth="1"/>
    <col min="9" max="9" width="12.16015625" style="1" customWidth="1"/>
    <col min="10" max="10" width="8.16015625" style="1" customWidth="1"/>
    <col min="11" max="11" width="12.16015625" style="1" customWidth="1"/>
    <col min="12" max="12" width="8.16015625" style="1" customWidth="1"/>
    <col min="13" max="13" width="12.16015625" style="1" customWidth="1"/>
    <col min="14" max="14" width="9.83203125" style="1" customWidth="1"/>
    <col min="15" max="15" width="11.83203125" style="1" customWidth="1"/>
    <col min="16" max="16" width="9.83203125" style="1" customWidth="1"/>
    <col min="17" max="17" width="12.16015625" style="1" bestFit="1" customWidth="1"/>
    <col min="18" max="18" width="7.83203125" style="1" customWidth="1"/>
    <col min="19" max="16384" width="9.33203125" style="1" customWidth="1"/>
  </cols>
  <sheetData>
    <row r="1" ht="15.75">
      <c r="A1" s="36"/>
    </row>
    <row r="2" spans="2:18" ht="15">
      <c r="B2" s="38" t="s">
        <v>26</v>
      </c>
      <c r="C2" s="39"/>
      <c r="D2" s="39"/>
      <c r="E2" s="39"/>
      <c r="F2" s="39"/>
      <c r="G2" s="39"/>
      <c r="H2" s="39"/>
      <c r="I2" s="39"/>
      <c r="J2" s="39"/>
      <c r="K2" s="39"/>
      <c r="L2" s="39"/>
      <c r="M2" s="39"/>
      <c r="N2" s="39"/>
      <c r="O2" s="39"/>
      <c r="P2" s="39"/>
      <c r="Q2" s="39"/>
      <c r="R2" s="39"/>
    </row>
    <row r="3" spans="2:18" ht="15.75">
      <c r="B3" s="40" t="s">
        <v>300</v>
      </c>
      <c r="C3" s="39"/>
      <c r="D3" s="39"/>
      <c r="E3" s="39"/>
      <c r="F3" s="39"/>
      <c r="G3" s="39"/>
      <c r="H3" s="39"/>
      <c r="I3" s="39"/>
      <c r="J3" s="39"/>
      <c r="K3" s="39"/>
      <c r="L3" s="39"/>
      <c r="M3" s="39"/>
      <c r="N3" s="39"/>
      <c r="O3" s="39"/>
      <c r="P3" s="39"/>
      <c r="Q3" s="39"/>
      <c r="R3" s="39"/>
    </row>
    <row r="4" spans="2:18" ht="15">
      <c r="B4" s="38" t="s">
        <v>276</v>
      </c>
      <c r="C4" s="39"/>
      <c r="D4" s="39"/>
      <c r="E4" s="39"/>
      <c r="F4" s="39"/>
      <c r="G4" s="39"/>
      <c r="H4" s="39"/>
      <c r="I4" s="39"/>
      <c r="J4" s="39"/>
      <c r="K4" s="39"/>
      <c r="L4" s="39"/>
      <c r="M4" s="39"/>
      <c r="N4" s="39"/>
      <c r="O4" s="39"/>
      <c r="P4" s="39"/>
      <c r="Q4" s="39"/>
      <c r="R4" s="39"/>
    </row>
    <row r="5" spans="2:18" s="15" customFormat="1" ht="15">
      <c r="B5" s="314" t="s">
        <v>151</v>
      </c>
      <c r="C5" s="57" t="s">
        <v>27</v>
      </c>
      <c r="D5" s="58"/>
      <c r="E5" s="58"/>
      <c r="F5" s="58"/>
      <c r="G5" s="58"/>
      <c r="H5" s="58"/>
      <c r="I5" s="58"/>
      <c r="J5" s="58"/>
      <c r="K5" s="58"/>
      <c r="L5" s="58"/>
      <c r="M5" s="58"/>
      <c r="N5" s="60"/>
      <c r="O5" s="307" t="s">
        <v>28</v>
      </c>
      <c r="P5" s="308"/>
      <c r="Q5" s="308"/>
      <c r="R5" s="309"/>
    </row>
    <row r="6" spans="2:18" s="15" customFormat="1" ht="22.5" customHeight="1">
      <c r="B6" s="315"/>
      <c r="C6" s="150" t="s">
        <v>29</v>
      </c>
      <c r="D6" s="151"/>
      <c r="E6" s="152" t="s">
        <v>30</v>
      </c>
      <c r="F6" s="151"/>
      <c r="G6" s="152" t="s">
        <v>31</v>
      </c>
      <c r="H6" s="151"/>
      <c r="I6" s="302" t="s">
        <v>32</v>
      </c>
      <c r="J6" s="303"/>
      <c r="K6" s="302" t="s">
        <v>33</v>
      </c>
      <c r="L6" s="303"/>
      <c r="M6" s="302" t="s">
        <v>34</v>
      </c>
      <c r="N6" s="303"/>
      <c r="O6" s="310" t="s">
        <v>296</v>
      </c>
      <c r="P6" s="311"/>
      <c r="Q6" s="152" t="s">
        <v>35</v>
      </c>
      <c r="R6" s="151"/>
    </row>
    <row r="7" spans="2:18" s="15" customFormat="1" ht="15.75" customHeight="1">
      <c r="B7" s="316"/>
      <c r="C7" s="66" t="s">
        <v>22</v>
      </c>
      <c r="D7" s="66" t="s">
        <v>36</v>
      </c>
      <c r="E7" s="66" t="s">
        <v>22</v>
      </c>
      <c r="F7" s="66" t="s">
        <v>36</v>
      </c>
      <c r="G7" s="66" t="s">
        <v>22</v>
      </c>
      <c r="H7" s="66" t="s">
        <v>36</v>
      </c>
      <c r="I7" s="66" t="s">
        <v>22</v>
      </c>
      <c r="J7" s="66" t="s">
        <v>36</v>
      </c>
      <c r="K7" s="66" t="s">
        <v>22</v>
      </c>
      <c r="L7" s="66" t="s">
        <v>36</v>
      </c>
      <c r="M7" s="66" t="s">
        <v>22</v>
      </c>
      <c r="N7" s="66" t="s">
        <v>36</v>
      </c>
      <c r="O7" s="66" t="s">
        <v>22</v>
      </c>
      <c r="P7" s="66" t="s">
        <v>36</v>
      </c>
      <c r="Q7" s="66" t="s">
        <v>22</v>
      </c>
      <c r="R7" s="66" t="s">
        <v>36</v>
      </c>
    </row>
    <row r="8" spans="2:20" s="15" customFormat="1" ht="19.5" customHeight="1">
      <c r="B8" s="67" t="s">
        <v>39</v>
      </c>
      <c r="C8" s="232">
        <v>105</v>
      </c>
      <c r="D8" s="48">
        <f>C8/C15*100</f>
        <v>0.09316108883131632</v>
      </c>
      <c r="E8" s="232">
        <v>37</v>
      </c>
      <c r="F8" s="244" t="s">
        <v>53</v>
      </c>
      <c r="G8" s="232">
        <v>63</v>
      </c>
      <c r="H8" s="48">
        <f aca="true" t="shared" si="0" ref="H8:H14">G8/$G$15*100</f>
        <v>0.29135642602784073</v>
      </c>
      <c r="I8" s="232">
        <v>1</v>
      </c>
      <c r="J8" s="98" t="s">
        <v>55</v>
      </c>
      <c r="K8" s="278" t="s">
        <v>53</v>
      </c>
      <c r="L8" s="244" t="s">
        <v>53</v>
      </c>
      <c r="M8" s="232">
        <v>4</v>
      </c>
      <c r="N8" s="98" t="s">
        <v>55</v>
      </c>
      <c r="O8" s="275" t="s">
        <v>53</v>
      </c>
      <c r="P8" s="244" t="s">
        <v>53</v>
      </c>
      <c r="Q8" s="166">
        <v>10</v>
      </c>
      <c r="R8" s="48">
        <f aca="true" t="shared" si="1" ref="R8:R14">Q8/$Q$15*100</f>
        <v>0.1316309069369488</v>
      </c>
      <c r="T8" s="263"/>
    </row>
    <row r="9" spans="2:20" s="15" customFormat="1" ht="19.5" customHeight="1">
      <c r="B9" s="67" t="s">
        <v>40</v>
      </c>
      <c r="C9" s="188">
        <v>8893</v>
      </c>
      <c r="D9" s="48">
        <f aca="true" t="shared" si="2" ref="D9:D15">C9/$C$15*100</f>
        <v>7.890300599779962</v>
      </c>
      <c r="E9" s="188">
        <v>4948</v>
      </c>
      <c r="F9" s="48">
        <f aca="true" t="shared" si="3" ref="F9:F14">E9/$E$15*100</f>
        <v>5.9651110923579544</v>
      </c>
      <c r="G9" s="188">
        <v>3422</v>
      </c>
      <c r="H9" s="48">
        <f t="shared" si="0"/>
        <v>15.825741109004301</v>
      </c>
      <c r="I9" s="188">
        <v>95</v>
      </c>
      <c r="J9" s="48">
        <f aca="true" t="shared" si="4" ref="J9:J15">I9/$I$15*100</f>
        <v>13.380281690140844</v>
      </c>
      <c r="K9" s="188">
        <v>54</v>
      </c>
      <c r="L9" s="48">
        <f aca="true" t="shared" si="5" ref="L9:L14">K9/$K$15*100</f>
        <v>1.344286781179985</v>
      </c>
      <c r="M9" s="188">
        <v>338</v>
      </c>
      <c r="N9" s="48">
        <f aca="true" t="shared" si="6" ref="N9:N15">M9/$M$15*100</f>
        <v>11.384304479622768</v>
      </c>
      <c r="O9" s="166">
        <v>113</v>
      </c>
      <c r="P9" s="48">
        <f>O9/O15*100</f>
        <v>2.679630068769267</v>
      </c>
      <c r="Q9" s="166">
        <v>1005</v>
      </c>
      <c r="R9" s="48">
        <f t="shared" si="1"/>
        <v>13.228906147163356</v>
      </c>
      <c r="T9" s="174"/>
    </row>
    <row r="10" spans="2:20" s="15" customFormat="1" ht="19.5" customHeight="1">
      <c r="B10" s="67" t="s">
        <v>41</v>
      </c>
      <c r="C10" s="188">
        <v>27616</v>
      </c>
      <c r="D10" s="48">
        <f t="shared" si="2"/>
        <v>24.502253611101253</v>
      </c>
      <c r="E10" s="188">
        <v>18271</v>
      </c>
      <c r="F10" s="48">
        <f t="shared" si="3"/>
        <v>22.026787544153635</v>
      </c>
      <c r="G10" s="188">
        <v>7925</v>
      </c>
      <c r="H10" s="48">
        <f t="shared" si="0"/>
        <v>36.650788512232346</v>
      </c>
      <c r="I10" s="188">
        <v>220</v>
      </c>
      <c r="J10" s="48">
        <f t="shared" si="4"/>
        <v>30.985915492957744</v>
      </c>
      <c r="K10" s="188">
        <v>358</v>
      </c>
      <c r="L10" s="48">
        <f t="shared" si="5"/>
        <v>8.91212347523027</v>
      </c>
      <c r="M10" s="188">
        <v>719</v>
      </c>
      <c r="N10" s="48">
        <f t="shared" si="6"/>
        <v>24.216908049848435</v>
      </c>
      <c r="O10" s="166">
        <v>820</v>
      </c>
      <c r="P10" s="48">
        <f>O10/O15*100</f>
        <v>19.445103153900877</v>
      </c>
      <c r="Q10" s="166">
        <v>2140</v>
      </c>
      <c r="R10" s="48">
        <f t="shared" si="1"/>
        <v>28.169014084507044</v>
      </c>
      <c r="T10" s="174"/>
    </row>
    <row r="11" spans="2:20" s="15" customFormat="1" ht="19.5" customHeight="1">
      <c r="B11" s="67" t="s">
        <v>42</v>
      </c>
      <c r="C11" s="188">
        <v>33299</v>
      </c>
      <c r="D11" s="48">
        <f t="shared" si="2"/>
        <v>29.544486638038116</v>
      </c>
      <c r="E11" s="188">
        <v>25988</v>
      </c>
      <c r="F11" s="48">
        <f t="shared" si="3"/>
        <v>31.33009439535136</v>
      </c>
      <c r="G11" s="188">
        <v>4928</v>
      </c>
      <c r="H11" s="48">
        <f t="shared" si="0"/>
        <v>22.79054710262221</v>
      </c>
      <c r="I11" s="188">
        <v>223</v>
      </c>
      <c r="J11" s="48">
        <f t="shared" si="4"/>
        <v>31.408450704225356</v>
      </c>
      <c r="K11" s="188">
        <v>1221</v>
      </c>
      <c r="L11" s="48">
        <f t="shared" si="5"/>
        <v>30.39581777445855</v>
      </c>
      <c r="M11" s="188">
        <v>821</v>
      </c>
      <c r="N11" s="48">
        <f t="shared" si="6"/>
        <v>27.652408218255303</v>
      </c>
      <c r="O11" s="166">
        <v>1416</v>
      </c>
      <c r="P11" s="48">
        <f>O11/O15*100</f>
        <v>33.57837325112639</v>
      </c>
      <c r="Q11" s="166">
        <v>2038</v>
      </c>
      <c r="R11" s="48">
        <f t="shared" si="1"/>
        <v>26.826378833750162</v>
      </c>
      <c r="T11" s="174"/>
    </row>
    <row r="12" spans="2:20" s="15" customFormat="1" ht="19.5" customHeight="1">
      <c r="B12" s="67" t="s">
        <v>43</v>
      </c>
      <c r="C12" s="188">
        <v>28398</v>
      </c>
      <c r="D12" s="48">
        <f t="shared" si="2"/>
        <v>25.196081910778297</v>
      </c>
      <c r="E12" s="188">
        <v>22754</v>
      </c>
      <c r="F12" s="48">
        <f t="shared" si="3"/>
        <v>27.43131321655475</v>
      </c>
      <c r="G12" s="188">
        <v>3315</v>
      </c>
      <c r="H12" s="48">
        <f t="shared" si="0"/>
        <v>15.330897655274475</v>
      </c>
      <c r="I12" s="188">
        <v>114</v>
      </c>
      <c r="J12" s="48">
        <f t="shared" si="4"/>
        <v>16.056338028169016</v>
      </c>
      <c r="K12" s="188">
        <v>1470</v>
      </c>
      <c r="L12" s="48">
        <f t="shared" si="5"/>
        <v>36.59447348767737</v>
      </c>
      <c r="M12" s="188">
        <v>636</v>
      </c>
      <c r="N12" s="48">
        <f t="shared" si="6"/>
        <v>21.421353991242842</v>
      </c>
      <c r="O12" s="166">
        <v>1194</v>
      </c>
      <c r="P12" s="48">
        <f>O12/O15*100</f>
        <v>28.313967275314205</v>
      </c>
      <c r="Q12" s="166">
        <v>1465</v>
      </c>
      <c r="R12" s="48">
        <f t="shared" si="1"/>
        <v>19.283927866263</v>
      </c>
      <c r="T12" s="174"/>
    </row>
    <row r="13" spans="2:20" s="15" customFormat="1" ht="19.5" customHeight="1">
      <c r="B13" s="67" t="s">
        <v>44</v>
      </c>
      <c r="C13" s="188">
        <v>11616</v>
      </c>
      <c r="D13" s="48">
        <f t="shared" si="2"/>
        <v>10.306278170138766</v>
      </c>
      <c r="E13" s="188">
        <v>8886</v>
      </c>
      <c r="F13" s="48">
        <f t="shared" si="3"/>
        <v>10.712606541368793</v>
      </c>
      <c r="G13" s="188">
        <v>1518</v>
      </c>
      <c r="H13" s="48">
        <f t="shared" si="0"/>
        <v>7.020302455718448</v>
      </c>
      <c r="I13" s="188">
        <v>45</v>
      </c>
      <c r="J13" s="48">
        <f t="shared" si="4"/>
        <v>6.338028169014084</v>
      </c>
      <c r="K13" s="188">
        <v>754</v>
      </c>
      <c r="L13" s="48">
        <f t="shared" si="5"/>
        <v>18.77022653721683</v>
      </c>
      <c r="M13" s="188">
        <v>371</v>
      </c>
      <c r="N13" s="48">
        <f t="shared" si="6"/>
        <v>12.495789828224991</v>
      </c>
      <c r="O13" s="166">
        <v>526</v>
      </c>
      <c r="P13" s="48">
        <f>O13/O15*100</f>
        <v>12.473322267014465</v>
      </c>
      <c r="Q13" s="166">
        <v>782</v>
      </c>
      <c r="R13" s="48">
        <f t="shared" si="1"/>
        <v>10.293536922469396</v>
      </c>
      <c r="T13" s="174"/>
    </row>
    <row r="14" spans="2:20" s="15" customFormat="1" ht="19.5" customHeight="1">
      <c r="B14" s="67" t="s">
        <v>45</v>
      </c>
      <c r="C14" s="188">
        <v>2772</v>
      </c>
      <c r="D14" s="48">
        <f t="shared" si="2"/>
        <v>2.459452745146751</v>
      </c>
      <c r="E14" s="188">
        <v>2059</v>
      </c>
      <c r="F14" s="48">
        <f t="shared" si="3"/>
        <v>2.4822481283680333</v>
      </c>
      <c r="G14" s="188">
        <v>451</v>
      </c>
      <c r="H14" s="48">
        <f t="shared" si="0"/>
        <v>2.085742033945336</v>
      </c>
      <c r="I14" s="188">
        <v>12</v>
      </c>
      <c r="J14" s="48">
        <f t="shared" si="4"/>
        <v>1.6901408450704223</v>
      </c>
      <c r="K14" s="188">
        <v>159</v>
      </c>
      <c r="L14" s="48">
        <f t="shared" si="5"/>
        <v>3.9581777445855115</v>
      </c>
      <c r="M14" s="188">
        <v>80</v>
      </c>
      <c r="N14" s="48">
        <f t="shared" si="6"/>
        <v>2.694509936005389</v>
      </c>
      <c r="O14" s="166">
        <v>148</v>
      </c>
      <c r="P14" s="48">
        <f>O14/O15*100</f>
        <v>3.5096039838747926</v>
      </c>
      <c r="Q14" s="166">
        <v>156</v>
      </c>
      <c r="R14" s="48">
        <f t="shared" si="1"/>
        <v>2.053442148216401</v>
      </c>
      <c r="T14" s="174"/>
    </row>
    <row r="15" spans="2:20" s="15" customFormat="1" ht="19.5" customHeight="1">
      <c r="B15" s="43" t="s">
        <v>46</v>
      </c>
      <c r="C15" s="248">
        <v>112708</v>
      </c>
      <c r="D15" s="45">
        <f t="shared" si="2"/>
        <v>100</v>
      </c>
      <c r="E15" s="248">
        <v>82949</v>
      </c>
      <c r="F15" s="45">
        <f>E15/$E$15*100</f>
        <v>100</v>
      </c>
      <c r="G15" s="248">
        <v>21623</v>
      </c>
      <c r="H15" s="45">
        <f>G15/$G$15*100</f>
        <v>100</v>
      </c>
      <c r="I15" s="248">
        <v>710</v>
      </c>
      <c r="J15" s="45">
        <f t="shared" si="4"/>
        <v>100</v>
      </c>
      <c r="K15" s="248">
        <v>4017</v>
      </c>
      <c r="L15" s="45">
        <f>K15/$K$15*100</f>
        <v>100</v>
      </c>
      <c r="M15" s="248">
        <v>2969</v>
      </c>
      <c r="N15" s="235">
        <f t="shared" si="6"/>
        <v>100</v>
      </c>
      <c r="O15" s="167">
        <v>4217</v>
      </c>
      <c r="P15" s="45">
        <v>100</v>
      </c>
      <c r="Q15" s="167">
        <v>7597</v>
      </c>
      <c r="R15" s="72">
        <f>Q15/$Q$15*100</f>
        <v>100</v>
      </c>
      <c r="T15" s="174"/>
    </row>
    <row r="16" spans="2:18" s="15" customFormat="1" ht="44.25" customHeight="1">
      <c r="B16" s="132" t="s">
        <v>133</v>
      </c>
      <c r="C16" s="304">
        <v>28</v>
      </c>
      <c r="D16" s="305"/>
      <c r="E16" s="304">
        <v>27.754</v>
      </c>
      <c r="F16" s="305"/>
      <c r="G16" s="304">
        <v>23.932</v>
      </c>
      <c r="H16" s="305"/>
      <c r="I16" s="304">
        <v>25.348</v>
      </c>
      <c r="J16" s="305"/>
      <c r="K16" s="304">
        <v>30.515</v>
      </c>
      <c r="L16" s="305"/>
      <c r="M16" s="304">
        <v>26.5</v>
      </c>
      <c r="N16" s="305"/>
      <c r="O16" s="312">
        <v>29</v>
      </c>
      <c r="P16" s="313"/>
      <c r="Q16" s="306">
        <v>25.883</v>
      </c>
      <c r="R16" s="305"/>
    </row>
    <row r="17" spans="2:18" ht="23.25" customHeight="1">
      <c r="B17" s="296" t="s">
        <v>134</v>
      </c>
      <c r="C17" s="297"/>
      <c r="D17" s="297"/>
      <c r="E17" s="297"/>
      <c r="F17" s="297"/>
      <c r="G17" s="297"/>
      <c r="H17" s="297"/>
      <c r="I17" s="297"/>
      <c r="J17" s="297"/>
      <c r="K17" s="297"/>
      <c r="L17" s="297"/>
      <c r="M17" s="297"/>
      <c r="N17" s="297"/>
      <c r="O17" s="297"/>
      <c r="P17" s="297"/>
      <c r="Q17" s="297"/>
      <c r="R17" s="297"/>
    </row>
    <row r="18" spans="2:18" ht="23.25" customHeight="1">
      <c r="B18" s="296" t="s">
        <v>135</v>
      </c>
      <c r="C18" s="297"/>
      <c r="D18" s="297"/>
      <c r="E18" s="297"/>
      <c r="F18" s="297"/>
      <c r="G18" s="297"/>
      <c r="H18" s="297"/>
      <c r="I18" s="297"/>
      <c r="J18" s="297"/>
      <c r="K18" s="297"/>
      <c r="L18" s="297"/>
      <c r="M18" s="297"/>
      <c r="N18" s="297"/>
      <c r="O18" s="297"/>
      <c r="P18" s="297"/>
      <c r="Q18" s="297"/>
      <c r="R18" s="297"/>
    </row>
    <row r="19" spans="2:18" ht="12.75">
      <c r="B19" s="300" t="s">
        <v>277</v>
      </c>
      <c r="C19" s="301"/>
      <c r="D19" s="301"/>
      <c r="E19" s="301"/>
      <c r="F19" s="301"/>
      <c r="G19" s="301"/>
      <c r="H19" s="301"/>
      <c r="I19" s="301"/>
      <c r="J19" s="301"/>
      <c r="K19" s="301"/>
      <c r="L19" s="301"/>
      <c r="M19" s="301"/>
      <c r="N19" s="301"/>
      <c r="O19" s="301"/>
      <c r="P19" s="301"/>
      <c r="Q19" s="301"/>
      <c r="R19" s="301"/>
    </row>
    <row r="22" ht="12.75">
      <c r="B22" s="31"/>
    </row>
    <row r="24" spans="2:12" ht="12.75">
      <c r="B24"/>
      <c r="C24"/>
      <c r="D24"/>
      <c r="E24"/>
      <c r="F24"/>
      <c r="G24"/>
      <c r="H24"/>
      <c r="I24"/>
      <c r="J24"/>
      <c r="K24"/>
      <c r="L24"/>
    </row>
    <row r="25" spans="2:12" ht="12.75">
      <c r="B25"/>
      <c r="C25"/>
      <c r="D25"/>
      <c r="E25"/>
      <c r="F25"/>
      <c r="G25"/>
      <c r="H25"/>
      <c r="I25"/>
      <c r="J25"/>
      <c r="K25"/>
      <c r="L25"/>
    </row>
    <row r="26" spans="2:12" ht="12.75">
      <c r="B26"/>
      <c r="C26"/>
      <c r="D26"/>
      <c r="E26"/>
      <c r="F26"/>
      <c r="G26"/>
      <c r="H26"/>
      <c r="I26"/>
      <c r="J26"/>
      <c r="K26"/>
      <c r="L26"/>
    </row>
    <row r="27" spans="2:12" ht="12.75">
      <c r="B27"/>
      <c r="C27"/>
      <c r="D27"/>
      <c r="E27"/>
      <c r="F27"/>
      <c r="G27"/>
      <c r="H27"/>
      <c r="I27"/>
      <c r="J27"/>
      <c r="K27"/>
      <c r="L27"/>
    </row>
    <row r="28" spans="2:12" ht="12.75">
      <c r="B28"/>
      <c r="C28"/>
      <c r="D28"/>
      <c r="E28"/>
      <c r="F28"/>
      <c r="G28"/>
      <c r="H28"/>
      <c r="I28"/>
      <c r="J28"/>
      <c r="K28"/>
      <c r="L28"/>
    </row>
    <row r="29" spans="2:12" ht="12.75">
      <c r="B29"/>
      <c r="C29"/>
      <c r="D29"/>
      <c r="E29"/>
      <c r="F29"/>
      <c r="G29"/>
      <c r="H29"/>
      <c r="I29"/>
      <c r="J29"/>
      <c r="K29"/>
      <c r="L29"/>
    </row>
    <row r="30" spans="2:12" ht="12.75">
      <c r="B30"/>
      <c r="C30"/>
      <c r="D30"/>
      <c r="E30"/>
      <c r="F30"/>
      <c r="G30"/>
      <c r="H30"/>
      <c r="I30"/>
      <c r="J30"/>
      <c r="K30"/>
      <c r="L30"/>
    </row>
    <row r="31" spans="2:12" ht="12.75">
      <c r="B31"/>
      <c r="C31"/>
      <c r="D31"/>
      <c r="E31"/>
      <c r="F31"/>
      <c r="G31"/>
      <c r="H31"/>
      <c r="I31"/>
      <c r="J31"/>
      <c r="K31"/>
      <c r="L31"/>
    </row>
    <row r="32" spans="2:12" ht="12.75">
      <c r="B32"/>
      <c r="C32"/>
      <c r="D32"/>
      <c r="E32"/>
      <c r="F32"/>
      <c r="G32"/>
      <c r="H32"/>
      <c r="I32"/>
      <c r="J32"/>
      <c r="K32"/>
      <c r="L32"/>
    </row>
    <row r="58" spans="2:5" ht="12.75">
      <c r="B58" s="3"/>
      <c r="E58" s="4"/>
    </row>
    <row r="59" ht="12.75">
      <c r="C59" s="5"/>
    </row>
    <row r="60" ht="12.75">
      <c r="B60" s="5"/>
    </row>
    <row r="61" ht="12.75">
      <c r="B61" s="5"/>
    </row>
    <row r="63" spans="2:18" ht="12.75">
      <c r="B63" s="6"/>
      <c r="C63" s="6"/>
      <c r="D63" s="6"/>
      <c r="E63" s="6"/>
      <c r="F63" s="6"/>
      <c r="G63" s="6"/>
      <c r="H63" s="6"/>
      <c r="I63" s="6"/>
      <c r="J63" s="6"/>
      <c r="K63" s="6"/>
      <c r="L63" s="6"/>
      <c r="M63" s="6"/>
      <c r="N63" s="6"/>
      <c r="O63" s="6"/>
      <c r="P63" s="6"/>
      <c r="Q63" s="6"/>
      <c r="R63" s="6"/>
    </row>
    <row r="65" ht="12.75">
      <c r="G65" s="5"/>
    </row>
    <row r="66" spans="3:18" ht="12.75">
      <c r="C66" s="6"/>
      <c r="D66" s="6"/>
      <c r="E66" s="6"/>
      <c r="F66" s="6"/>
      <c r="G66" s="6"/>
      <c r="H66" s="6"/>
      <c r="I66" s="6"/>
      <c r="J66" s="6"/>
      <c r="K66" s="6"/>
      <c r="L66" s="6"/>
      <c r="M66" s="6"/>
      <c r="N66" s="6"/>
      <c r="O66" s="6"/>
      <c r="P66" s="6"/>
      <c r="Q66" s="6"/>
      <c r="R66" s="6"/>
    </row>
    <row r="67" ht="12.75">
      <c r="B67" s="5"/>
    </row>
    <row r="68" spans="2:17" ht="12.75">
      <c r="B68" s="5"/>
      <c r="C68" s="5"/>
      <c r="E68" s="5"/>
      <c r="G68" s="5"/>
      <c r="I68" s="4"/>
      <c r="K68" s="4"/>
      <c r="M68" s="5"/>
      <c r="Q68" s="5"/>
    </row>
    <row r="69" spans="2:18" ht="12.75">
      <c r="B69" s="5"/>
      <c r="C69" s="6"/>
      <c r="D69" s="6"/>
      <c r="E69" s="6"/>
      <c r="F69" s="6"/>
      <c r="G69" s="6"/>
      <c r="H69" s="6"/>
      <c r="I69" s="6"/>
      <c r="J69" s="6"/>
      <c r="K69" s="6"/>
      <c r="L69" s="6"/>
      <c r="M69" s="6"/>
      <c r="N69" s="6"/>
      <c r="O69" s="6"/>
      <c r="P69" s="6"/>
      <c r="Q69" s="6"/>
      <c r="R69" s="6"/>
    </row>
    <row r="71" spans="3:18" ht="12.75">
      <c r="C71" s="5"/>
      <c r="D71" s="5"/>
      <c r="E71" s="5"/>
      <c r="F71" s="5"/>
      <c r="G71" s="5"/>
      <c r="H71" s="5"/>
      <c r="I71" s="5"/>
      <c r="J71" s="5"/>
      <c r="K71" s="5"/>
      <c r="L71" s="5"/>
      <c r="M71" s="5"/>
      <c r="N71" s="5"/>
      <c r="O71" s="5"/>
      <c r="P71" s="5"/>
      <c r="Q71" s="5"/>
      <c r="R71" s="5"/>
    </row>
    <row r="72" spans="2:18" ht="12.75">
      <c r="B72" s="6"/>
      <c r="C72" s="6"/>
      <c r="D72" s="6"/>
      <c r="E72" s="6"/>
      <c r="F72" s="6"/>
      <c r="G72" s="6"/>
      <c r="H72" s="6"/>
      <c r="I72" s="6"/>
      <c r="J72" s="6"/>
      <c r="K72" s="6"/>
      <c r="L72" s="6"/>
      <c r="M72" s="6"/>
      <c r="N72" s="6"/>
      <c r="O72" s="6"/>
      <c r="P72" s="6"/>
      <c r="Q72" s="6"/>
      <c r="R72" s="6"/>
    </row>
    <row r="74" spans="2:18" ht="12.75">
      <c r="B74" s="4"/>
      <c r="C74" s="7"/>
      <c r="D74" s="8"/>
      <c r="E74" s="7"/>
      <c r="F74" s="8"/>
      <c r="G74" s="7"/>
      <c r="H74" s="8"/>
      <c r="I74" s="9"/>
      <c r="J74" s="8"/>
      <c r="K74" s="9"/>
      <c r="L74" s="8"/>
      <c r="M74" s="10"/>
      <c r="N74" s="11"/>
      <c r="O74" s="11"/>
      <c r="P74" s="11"/>
      <c r="Q74" s="7"/>
      <c r="R74" s="8"/>
    </row>
    <row r="75" spans="2:18" ht="12.75">
      <c r="B75" s="4"/>
      <c r="C75" s="7"/>
      <c r="D75" s="8"/>
      <c r="E75" s="7"/>
      <c r="F75" s="8"/>
      <c r="G75" s="7"/>
      <c r="H75" s="8"/>
      <c r="I75" s="9"/>
      <c r="J75" s="8"/>
      <c r="K75" s="9"/>
      <c r="L75" s="8"/>
      <c r="M75" s="7"/>
      <c r="N75" s="8"/>
      <c r="O75" s="8"/>
      <c r="P75" s="8"/>
      <c r="Q75" s="7"/>
      <c r="R75" s="8"/>
    </row>
    <row r="76" spans="2:18" ht="12.75">
      <c r="B76" s="4"/>
      <c r="C76" s="7"/>
      <c r="D76" s="8"/>
      <c r="E76" s="7"/>
      <c r="F76" s="8"/>
      <c r="G76" s="7"/>
      <c r="H76" s="8"/>
      <c r="I76" s="9"/>
      <c r="J76" s="8"/>
      <c r="K76" s="9"/>
      <c r="L76" s="8"/>
      <c r="M76" s="7"/>
      <c r="N76" s="8"/>
      <c r="O76" s="8"/>
      <c r="P76" s="8"/>
      <c r="Q76" s="7"/>
      <c r="R76" s="8"/>
    </row>
    <row r="77" spans="2:18" ht="12.75">
      <c r="B77" s="4"/>
      <c r="C77" s="7"/>
      <c r="D77" s="8"/>
      <c r="E77" s="7"/>
      <c r="F77" s="8"/>
      <c r="G77" s="7"/>
      <c r="H77" s="8"/>
      <c r="I77" s="9"/>
      <c r="J77" s="8"/>
      <c r="K77" s="9"/>
      <c r="L77" s="8"/>
      <c r="M77" s="7"/>
      <c r="N77" s="8"/>
      <c r="O77" s="8"/>
      <c r="P77" s="8"/>
      <c r="Q77" s="7"/>
      <c r="R77" s="8"/>
    </row>
    <row r="78" spans="2:18" ht="12.75">
      <c r="B78" s="4"/>
      <c r="C78" s="7"/>
      <c r="D78" s="8"/>
      <c r="E78" s="7"/>
      <c r="F78" s="8"/>
      <c r="G78" s="7"/>
      <c r="H78" s="8"/>
      <c r="I78" s="9"/>
      <c r="J78" s="8"/>
      <c r="K78" s="9"/>
      <c r="L78" s="8"/>
      <c r="M78" s="7"/>
      <c r="N78" s="8"/>
      <c r="O78" s="8"/>
      <c r="P78" s="8"/>
      <c r="Q78" s="7"/>
      <c r="R78" s="8"/>
    </row>
    <row r="79" spans="2:18" ht="12.75">
      <c r="B79" s="4"/>
      <c r="C79" s="7"/>
      <c r="D79" s="8"/>
      <c r="E79" s="7"/>
      <c r="F79" s="8"/>
      <c r="G79" s="7"/>
      <c r="H79" s="8"/>
      <c r="I79" s="9"/>
      <c r="J79" s="8"/>
      <c r="K79" s="9"/>
      <c r="L79" s="8"/>
      <c r="M79" s="7"/>
      <c r="N79" s="8"/>
      <c r="O79" s="8"/>
      <c r="P79" s="8"/>
      <c r="Q79" s="7"/>
      <c r="R79" s="8"/>
    </row>
    <row r="80" spans="2:18" ht="12.75">
      <c r="B80" s="4"/>
      <c r="C80" s="7"/>
      <c r="D80" s="8"/>
      <c r="E80" s="7"/>
      <c r="F80" s="8"/>
      <c r="G80" s="9"/>
      <c r="H80" s="8"/>
      <c r="I80" s="9"/>
      <c r="J80" s="8"/>
      <c r="K80" s="9"/>
      <c r="L80" s="8"/>
      <c r="M80" s="9"/>
      <c r="N80" s="8"/>
      <c r="O80" s="8"/>
      <c r="P80" s="8"/>
      <c r="Q80" s="9"/>
      <c r="R80" s="8"/>
    </row>
    <row r="81" spans="2:18" ht="12.75">
      <c r="B81" s="4"/>
      <c r="C81" s="9"/>
      <c r="D81" s="8"/>
      <c r="E81" s="9"/>
      <c r="F81" s="8"/>
      <c r="G81" s="9"/>
      <c r="H81" s="8"/>
      <c r="I81" s="9"/>
      <c r="J81" s="8"/>
      <c r="K81" s="12"/>
      <c r="L81" s="11"/>
      <c r="M81" s="12"/>
      <c r="N81" s="11"/>
      <c r="O81" s="11"/>
      <c r="P81" s="11"/>
      <c r="Q81" s="9"/>
      <c r="R81" s="8"/>
    </row>
    <row r="82" spans="2:18" ht="12.75">
      <c r="B82" s="6"/>
      <c r="C82" s="6"/>
      <c r="D82" s="6"/>
      <c r="E82" s="6"/>
      <c r="F82" s="13"/>
      <c r="G82" s="6"/>
      <c r="H82" s="6"/>
      <c r="I82" s="6"/>
      <c r="J82" s="6"/>
      <c r="K82" s="6"/>
      <c r="L82" s="6"/>
      <c r="M82" s="6"/>
      <c r="N82" s="13"/>
      <c r="O82" s="13"/>
      <c r="P82" s="13"/>
      <c r="Q82" s="6"/>
      <c r="R82" s="13"/>
    </row>
    <row r="83" spans="14:18" ht="12.75">
      <c r="N83" s="8"/>
      <c r="O83" s="8"/>
      <c r="P83" s="8"/>
      <c r="R83" s="8"/>
    </row>
    <row r="84" spans="2:18" ht="12.75">
      <c r="B84" s="4"/>
      <c r="C84" s="7"/>
      <c r="D84" s="8"/>
      <c r="E84" s="7"/>
      <c r="F84" s="8"/>
      <c r="G84" s="7"/>
      <c r="H84" s="8"/>
      <c r="I84" s="9"/>
      <c r="J84" s="8"/>
      <c r="K84" s="7"/>
      <c r="L84" s="8"/>
      <c r="M84" s="7"/>
      <c r="N84" s="8"/>
      <c r="O84" s="8"/>
      <c r="P84" s="8"/>
      <c r="Q84" s="7"/>
      <c r="R84" s="8"/>
    </row>
    <row r="85" spans="2:18" ht="12.75">
      <c r="B85" s="6"/>
      <c r="C85" s="6"/>
      <c r="D85" s="6"/>
      <c r="E85" s="6"/>
      <c r="F85" s="6"/>
      <c r="G85" s="6"/>
      <c r="H85" s="6"/>
      <c r="I85" s="6"/>
      <c r="J85" s="6"/>
      <c r="K85" s="6"/>
      <c r="L85" s="6"/>
      <c r="M85" s="6"/>
      <c r="N85" s="6"/>
      <c r="O85" s="6"/>
      <c r="P85" s="6"/>
      <c r="Q85" s="6"/>
      <c r="R85" s="6"/>
    </row>
    <row r="87" ht="12.75">
      <c r="B87" s="4"/>
    </row>
    <row r="88" ht="12.75">
      <c r="Q88" s="14"/>
    </row>
    <row r="89" ht="12.75">
      <c r="B89" s="4"/>
    </row>
    <row r="90" ht="12.75">
      <c r="B90" s="4"/>
    </row>
    <row r="138" spans="2:8" ht="12.75">
      <c r="B138" s="3"/>
      <c r="H138" s="4"/>
    </row>
    <row r="139" ht="12.75">
      <c r="D139" s="4"/>
    </row>
    <row r="140" ht="12.75">
      <c r="F140" s="4"/>
    </row>
    <row r="143" spans="2:12" ht="12.75">
      <c r="B143" s="6"/>
      <c r="C143" s="6"/>
      <c r="D143" s="6"/>
      <c r="E143" s="6"/>
      <c r="F143" s="6"/>
      <c r="G143" s="6"/>
      <c r="H143" s="6"/>
      <c r="I143" s="6"/>
      <c r="J143" s="6"/>
      <c r="K143" s="6"/>
      <c r="L143" s="6"/>
    </row>
    <row r="145" ht="12.75">
      <c r="G145" s="5"/>
    </row>
    <row r="146" spans="3:12" ht="12.75">
      <c r="C146" s="6"/>
      <c r="D146" s="6"/>
      <c r="E146" s="6"/>
      <c r="F146" s="6"/>
      <c r="G146" s="6"/>
      <c r="H146" s="6"/>
      <c r="I146" s="6"/>
      <c r="J146" s="6"/>
      <c r="K146" s="6"/>
      <c r="L146" s="6"/>
    </row>
    <row r="147" ht="12.75">
      <c r="B147" s="5"/>
    </row>
    <row r="148" spans="2:11" ht="12.75">
      <c r="B148" s="5"/>
      <c r="C148" s="5"/>
      <c r="E148" s="5"/>
      <c r="G148" s="5"/>
      <c r="I148" s="5"/>
      <c r="K148" s="4"/>
    </row>
    <row r="149" spans="2:12" ht="12.75">
      <c r="B149" s="5"/>
      <c r="C149" s="6"/>
      <c r="D149" s="6"/>
      <c r="E149" s="6"/>
      <c r="F149" s="6"/>
      <c r="G149" s="6"/>
      <c r="H149" s="6"/>
      <c r="I149" s="6"/>
      <c r="J149" s="6"/>
      <c r="K149" s="6"/>
      <c r="L149" s="6"/>
    </row>
    <row r="151" spans="3:12" ht="12.75">
      <c r="C151" s="5"/>
      <c r="D151" s="5"/>
      <c r="E151" s="5"/>
      <c r="F151" s="5"/>
      <c r="G151" s="5"/>
      <c r="H151" s="5"/>
      <c r="I151" s="5"/>
      <c r="J151" s="5"/>
      <c r="K151" s="5"/>
      <c r="L151" s="5"/>
    </row>
    <row r="152" spans="2:12" ht="12.75">
      <c r="B152" s="6"/>
      <c r="C152" s="6"/>
      <c r="D152" s="6"/>
      <c r="E152" s="6"/>
      <c r="F152" s="6"/>
      <c r="G152" s="6"/>
      <c r="H152" s="6"/>
      <c r="I152" s="6"/>
      <c r="J152" s="6"/>
      <c r="K152" s="6"/>
      <c r="L152" s="6"/>
    </row>
    <row r="154" spans="2:18" ht="12.75">
      <c r="B154" s="4"/>
      <c r="C154" s="7"/>
      <c r="D154" s="8"/>
      <c r="E154" s="7"/>
      <c r="F154" s="8"/>
      <c r="G154" s="7"/>
      <c r="H154" s="8"/>
      <c r="I154" s="12"/>
      <c r="J154" s="11"/>
      <c r="K154" s="12"/>
      <c r="L154" s="11"/>
      <c r="M154" s="7"/>
      <c r="Q154" s="7"/>
      <c r="R154" s="8"/>
    </row>
    <row r="155" spans="2:18" ht="12.75">
      <c r="B155" s="4"/>
      <c r="C155" s="7"/>
      <c r="D155" s="8"/>
      <c r="E155" s="7"/>
      <c r="F155" s="8"/>
      <c r="G155" s="7"/>
      <c r="H155" s="8"/>
      <c r="I155" s="9"/>
      <c r="J155" s="11"/>
      <c r="K155" s="12"/>
      <c r="L155" s="11"/>
      <c r="M155" s="7"/>
      <c r="Q155" s="7"/>
      <c r="R155" s="8"/>
    </row>
    <row r="156" spans="2:18" ht="12.75">
      <c r="B156" s="4"/>
      <c r="C156" s="7"/>
      <c r="D156" s="8"/>
      <c r="E156" s="7"/>
      <c r="F156" s="8"/>
      <c r="G156" s="7"/>
      <c r="H156" s="8"/>
      <c r="I156" s="9"/>
      <c r="J156" s="8"/>
      <c r="K156" s="9"/>
      <c r="L156" s="11"/>
      <c r="M156" s="7"/>
      <c r="Q156" s="7"/>
      <c r="R156" s="8"/>
    </row>
    <row r="157" spans="2:18" ht="12.75">
      <c r="B157" s="4"/>
      <c r="C157" s="7"/>
      <c r="D157" s="8"/>
      <c r="E157" s="7"/>
      <c r="F157" s="8"/>
      <c r="G157" s="7"/>
      <c r="H157" s="8"/>
      <c r="I157" s="9"/>
      <c r="J157" s="11"/>
      <c r="K157" s="12"/>
      <c r="L157" s="11"/>
      <c r="M157" s="7"/>
      <c r="Q157" s="7"/>
      <c r="R157" s="8"/>
    </row>
    <row r="158" spans="2:18" ht="12.75">
      <c r="B158" s="4"/>
      <c r="C158" s="7"/>
      <c r="D158" s="8"/>
      <c r="E158" s="7"/>
      <c r="F158" s="8"/>
      <c r="G158" s="7"/>
      <c r="H158" s="8"/>
      <c r="I158" s="9"/>
      <c r="J158" s="8"/>
      <c r="K158" s="9"/>
      <c r="L158" s="11"/>
      <c r="M158" s="7"/>
      <c r="Q158" s="7"/>
      <c r="R158" s="8"/>
    </row>
    <row r="159" spans="2:18" ht="12.75">
      <c r="B159" s="4"/>
      <c r="C159" s="7"/>
      <c r="D159" s="8"/>
      <c r="E159" s="7"/>
      <c r="F159" s="8"/>
      <c r="G159" s="7"/>
      <c r="H159" s="8"/>
      <c r="I159" s="9"/>
      <c r="J159" s="11"/>
      <c r="K159" s="12"/>
      <c r="L159" s="11"/>
      <c r="M159" s="7"/>
      <c r="Q159" s="7"/>
      <c r="R159" s="8"/>
    </row>
    <row r="160" spans="2:18" ht="12.75">
      <c r="B160" s="4"/>
      <c r="C160" s="9"/>
      <c r="D160" s="8"/>
      <c r="E160" s="7"/>
      <c r="F160" s="8"/>
      <c r="G160" s="9"/>
      <c r="H160" s="8"/>
      <c r="I160" s="9"/>
      <c r="J160" s="11"/>
      <c r="K160" s="12"/>
      <c r="L160" s="11"/>
      <c r="M160" s="7"/>
      <c r="R160" s="8"/>
    </row>
    <row r="161" spans="2:18" ht="12.75">
      <c r="B161" s="4"/>
      <c r="C161" s="9"/>
      <c r="D161" s="11"/>
      <c r="E161" s="9"/>
      <c r="F161" s="11"/>
      <c r="G161" s="9"/>
      <c r="H161" s="12"/>
      <c r="I161" s="12"/>
      <c r="J161" s="11"/>
      <c r="K161" s="12"/>
      <c r="L161" s="11"/>
      <c r="R161" s="8"/>
    </row>
    <row r="162" spans="2:18" ht="12.75">
      <c r="B162" s="6"/>
      <c r="C162" s="6"/>
      <c r="D162" s="13"/>
      <c r="E162" s="6"/>
      <c r="F162" s="13"/>
      <c r="G162" s="6"/>
      <c r="H162" s="13"/>
      <c r="I162" s="6"/>
      <c r="J162" s="6"/>
      <c r="K162" s="6"/>
      <c r="L162" s="6"/>
      <c r="N162" s="8"/>
      <c r="O162" s="8"/>
      <c r="P162" s="8"/>
      <c r="R162" s="8"/>
    </row>
    <row r="163" ht="12.75">
      <c r="R163" s="8"/>
    </row>
    <row r="164" spans="2:18" ht="12.75">
      <c r="B164" s="4"/>
      <c r="C164" s="7"/>
      <c r="D164" s="8"/>
      <c r="E164" s="7"/>
      <c r="F164" s="8"/>
      <c r="G164" s="7"/>
      <c r="H164" s="8"/>
      <c r="I164" s="9"/>
      <c r="J164" s="8"/>
      <c r="K164" s="9"/>
      <c r="L164" s="11"/>
      <c r="Q164" s="7"/>
      <c r="R164" s="8"/>
    </row>
    <row r="165" spans="2:12" ht="12.75">
      <c r="B165" s="6"/>
      <c r="C165" s="6"/>
      <c r="D165" s="6"/>
      <c r="E165" s="6"/>
      <c r="F165" s="6"/>
      <c r="G165" s="6"/>
      <c r="H165" s="6"/>
      <c r="I165" s="6"/>
      <c r="J165" s="6"/>
      <c r="K165" s="6"/>
      <c r="L165" s="6"/>
    </row>
    <row r="167" ht="12.75">
      <c r="B167" s="5"/>
    </row>
    <row r="168" spans="2:17" ht="12.75">
      <c r="B168" s="5"/>
      <c r="C168" s="14"/>
      <c r="E168" s="14"/>
      <c r="G168" s="14"/>
      <c r="I168" s="14"/>
      <c r="K168" s="14"/>
      <c r="M168" s="14"/>
      <c r="Q168" s="14"/>
    </row>
    <row r="169" spans="2:12" ht="12.75">
      <c r="B169" s="6"/>
      <c r="C169" s="6"/>
      <c r="D169" s="6"/>
      <c r="E169" s="6"/>
      <c r="F169" s="6"/>
      <c r="G169" s="6"/>
      <c r="H169" s="6"/>
      <c r="I169" s="6"/>
      <c r="J169" s="6"/>
      <c r="K169" s="6"/>
      <c r="L169" s="6"/>
    </row>
    <row r="171" ht="12.75">
      <c r="B171" s="4"/>
    </row>
    <row r="173" ht="12.75">
      <c r="B173" s="4"/>
    </row>
    <row r="174" ht="12.75">
      <c r="B174" s="4"/>
    </row>
  </sheetData>
  <sheetProtection/>
  <mergeCells count="17">
    <mergeCell ref="M16:N16"/>
    <mergeCell ref="B17:R17"/>
    <mergeCell ref="B18:R18"/>
    <mergeCell ref="O5:R5"/>
    <mergeCell ref="O6:P6"/>
    <mergeCell ref="O16:P16"/>
    <mergeCell ref="B5:B7"/>
    <mergeCell ref="B19:R19"/>
    <mergeCell ref="M6:N6"/>
    <mergeCell ref="K6:L6"/>
    <mergeCell ref="I6:J6"/>
    <mergeCell ref="C16:D16"/>
    <mergeCell ref="E16:F16"/>
    <mergeCell ref="G16:H16"/>
    <mergeCell ref="Q16:R16"/>
    <mergeCell ref="I16:J16"/>
    <mergeCell ref="K16:L16"/>
  </mergeCells>
  <printOptions horizontalCentered="1"/>
  <pageMargins left="0" right="0" top="1" bottom="1" header="0.5" footer="0.5"/>
  <pageSetup fitToHeight="1" fitToWidth="1" horizontalDpi="600" verticalDpi="600" orientation="landscape" scale="93" r:id="rId1"/>
</worksheet>
</file>

<file path=xl/worksheets/sheet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9.83203125" style="1" customWidth="1"/>
    <col min="4" max="4" width="16.66015625" style="1" customWidth="1"/>
    <col min="5" max="5" width="9.33203125" style="1" customWidth="1"/>
    <col min="6" max="6" width="12.5" style="1" customWidth="1"/>
    <col min="7" max="16384" width="9.33203125" style="1" customWidth="1"/>
  </cols>
  <sheetData>
    <row r="1" ht="15.75">
      <c r="A1" s="36"/>
    </row>
    <row r="2" spans="2:4" ht="15">
      <c r="B2" s="38" t="s">
        <v>56</v>
      </c>
      <c r="C2" s="39"/>
      <c r="D2" s="39"/>
    </row>
    <row r="3" spans="2:4" ht="14.25" customHeight="1">
      <c r="B3" s="317" t="s">
        <v>57</v>
      </c>
      <c r="C3" s="318"/>
      <c r="D3" s="318"/>
    </row>
    <row r="4" spans="2:4" ht="12.75" customHeight="1">
      <c r="B4" s="137" t="s">
        <v>19</v>
      </c>
      <c r="C4" s="138"/>
      <c r="D4" s="138"/>
    </row>
    <row r="5" spans="2:4" ht="15">
      <c r="B5" s="38" t="s">
        <v>279</v>
      </c>
      <c r="C5" s="39"/>
      <c r="D5" s="39"/>
    </row>
    <row r="6" spans="2:4" ht="19.5" customHeight="1">
      <c r="B6" s="71" t="s">
        <v>20</v>
      </c>
      <c r="C6" s="139" t="s">
        <v>24</v>
      </c>
      <c r="D6" s="139" t="s">
        <v>21</v>
      </c>
    </row>
    <row r="7" spans="2:4" ht="15" customHeight="1">
      <c r="B7" s="140" t="s">
        <v>25</v>
      </c>
      <c r="C7" s="284">
        <v>1900</v>
      </c>
      <c r="D7" s="133">
        <v>78.5</v>
      </c>
    </row>
    <row r="8" spans="2:4" ht="15" customHeight="1">
      <c r="B8" s="142">
        <v>126.8</v>
      </c>
      <c r="C8" s="143">
        <v>1910</v>
      </c>
      <c r="D8" s="144">
        <v>99</v>
      </c>
    </row>
    <row r="9" spans="2:4" ht="15" customHeight="1">
      <c r="B9" s="142">
        <v>117.9</v>
      </c>
      <c r="C9" s="143">
        <v>1920</v>
      </c>
      <c r="D9" s="145">
        <v>111.6</v>
      </c>
    </row>
    <row r="10" spans="2:4" ht="15" customHeight="1">
      <c r="B10" s="146">
        <v>89.2</v>
      </c>
      <c r="C10" s="284">
        <v>1930</v>
      </c>
      <c r="D10" s="133">
        <v>87.6</v>
      </c>
    </row>
    <row r="11" spans="2:4" ht="15" customHeight="1">
      <c r="B11" s="147">
        <v>79.9</v>
      </c>
      <c r="C11" s="143">
        <v>1940</v>
      </c>
      <c r="D11" s="144">
        <v>78.9</v>
      </c>
    </row>
    <row r="12" spans="2:4" ht="15" customHeight="1">
      <c r="B12" s="142">
        <v>106.2</v>
      </c>
      <c r="C12" s="143">
        <v>1950</v>
      </c>
      <c r="D12" s="145">
        <v>110.5</v>
      </c>
    </row>
    <row r="13" spans="2:4" ht="15" customHeight="1">
      <c r="B13" s="140">
        <v>118</v>
      </c>
      <c r="C13" s="284">
        <v>1960</v>
      </c>
      <c r="D13" s="148">
        <v>123.1</v>
      </c>
    </row>
    <row r="14" spans="2:4" ht="15" customHeight="1">
      <c r="B14" s="146">
        <v>87.9</v>
      </c>
      <c r="C14" s="284">
        <v>1970</v>
      </c>
      <c r="D14" s="133">
        <v>91.7</v>
      </c>
    </row>
    <row r="15" spans="2:4" ht="15" customHeight="1">
      <c r="B15" s="146">
        <v>68.4</v>
      </c>
      <c r="C15" s="284">
        <v>1980</v>
      </c>
      <c r="D15" s="133">
        <v>66.2</v>
      </c>
    </row>
    <row r="16" spans="2:6" ht="15" customHeight="1">
      <c r="B16" s="146">
        <v>70.9</v>
      </c>
      <c r="C16" s="284">
        <v>1990</v>
      </c>
      <c r="D16" s="133">
        <v>69.1</v>
      </c>
      <c r="E16" s="35"/>
      <c r="F16" s="20"/>
    </row>
    <row r="17" spans="2:9" ht="15" customHeight="1">
      <c r="B17" s="146">
        <v>69.3</v>
      </c>
      <c r="C17" s="284">
        <v>1991</v>
      </c>
      <c r="D17" s="133">
        <v>67</v>
      </c>
      <c r="E17" s="18"/>
      <c r="F17" s="26"/>
      <c r="I17" s="25"/>
    </row>
    <row r="18" spans="2:6" ht="15" customHeight="1">
      <c r="B18" s="146">
        <v>68.4</v>
      </c>
      <c r="C18" s="284">
        <v>1992</v>
      </c>
      <c r="D18" s="133">
        <v>64.6</v>
      </c>
      <c r="E18" s="18"/>
      <c r="F18" s="26"/>
    </row>
    <row r="19" spans="2:6" ht="15" customHeight="1">
      <c r="B19" s="146">
        <v>67</v>
      </c>
      <c r="C19" s="284">
        <v>1993</v>
      </c>
      <c r="D19" s="133">
        <v>62.9</v>
      </c>
      <c r="E19" s="18"/>
      <c r="F19" s="26"/>
    </row>
    <row r="20" spans="2:6" ht="15" customHeight="1">
      <c r="B20" s="149">
        <v>65.9</v>
      </c>
      <c r="C20" s="141">
        <v>1994</v>
      </c>
      <c r="D20" s="133">
        <v>62.2</v>
      </c>
      <c r="E20" s="32"/>
      <c r="F20" s="26"/>
    </row>
    <row r="21" spans="2:7" ht="15" customHeight="1">
      <c r="B21" s="149">
        <v>64.6</v>
      </c>
      <c r="C21" s="141">
        <v>1995</v>
      </c>
      <c r="D21" s="133">
        <v>60.4</v>
      </c>
      <c r="E21" s="32"/>
      <c r="F21" s="26"/>
      <c r="G21" s="19"/>
    </row>
    <row r="22" spans="2:7" ht="15" customHeight="1">
      <c r="B22" s="149">
        <v>64.1</v>
      </c>
      <c r="C22" s="141">
        <v>1996</v>
      </c>
      <c r="D22" s="133">
        <v>59.9</v>
      </c>
      <c r="E22" s="32"/>
      <c r="F22" s="26"/>
      <c r="G22" s="19"/>
    </row>
    <row r="23" spans="2:6" ht="15" customHeight="1">
      <c r="B23" s="146">
        <v>63.6</v>
      </c>
      <c r="C23" s="141">
        <v>1997</v>
      </c>
      <c r="D23" s="133">
        <v>60.2</v>
      </c>
      <c r="E23" s="18"/>
      <c r="F23" s="26"/>
    </row>
    <row r="24" spans="2:6" ht="15" customHeight="1">
      <c r="B24" s="146">
        <v>64.3</v>
      </c>
      <c r="C24" s="141">
        <v>1998</v>
      </c>
      <c r="D24" s="133">
        <v>60.6</v>
      </c>
      <c r="E24" s="18"/>
      <c r="F24" s="26"/>
    </row>
    <row r="25" spans="2:6" ht="15" customHeight="1">
      <c r="B25" s="146">
        <v>64.4</v>
      </c>
      <c r="C25" s="141">
        <v>1999</v>
      </c>
      <c r="D25" s="146">
        <v>60.8</v>
      </c>
      <c r="E25" s="18"/>
      <c r="F25" s="26"/>
    </row>
    <row r="26" spans="2:6" ht="15" customHeight="1">
      <c r="B26" s="146">
        <v>65.9</v>
      </c>
      <c r="C26" s="67">
        <v>2000</v>
      </c>
      <c r="D26" s="146">
        <v>63</v>
      </c>
      <c r="E26" s="18"/>
      <c r="F26" s="26"/>
    </row>
    <row r="27" spans="2:6" ht="15" customHeight="1">
      <c r="B27" s="146">
        <v>65.1</v>
      </c>
      <c r="C27" s="67">
        <v>2001</v>
      </c>
      <c r="D27" s="146">
        <v>61.9</v>
      </c>
      <c r="E27" s="18"/>
      <c r="F27" s="26"/>
    </row>
    <row r="28" spans="2:6" ht="15" customHeight="1">
      <c r="B28" s="146">
        <v>65</v>
      </c>
      <c r="C28" s="67">
        <v>2002</v>
      </c>
      <c r="D28" s="146">
        <v>60.5</v>
      </c>
      <c r="E28" s="18"/>
      <c r="F28" s="26"/>
    </row>
    <row r="29" spans="2:6" ht="15" customHeight="1">
      <c r="B29" s="146">
        <v>66.1</v>
      </c>
      <c r="C29" s="67">
        <v>2003</v>
      </c>
      <c r="D29" s="146">
        <v>61.6</v>
      </c>
      <c r="E29" s="18"/>
      <c r="F29" s="26"/>
    </row>
    <row r="30" spans="2:6" ht="15" customHeight="1">
      <c r="B30" s="146">
        <v>66.4</v>
      </c>
      <c r="C30" s="67">
        <v>2004</v>
      </c>
      <c r="D30" s="146">
        <v>61.4</v>
      </c>
      <c r="E30" s="18"/>
      <c r="F30" s="26"/>
    </row>
    <row r="31" spans="2:6" ht="15" customHeight="1">
      <c r="B31" s="146">
        <v>66.7</v>
      </c>
      <c r="C31" s="67">
        <v>2005</v>
      </c>
      <c r="D31" s="146">
        <v>60.9</v>
      </c>
      <c r="E31" s="18"/>
      <c r="F31" s="26"/>
    </row>
    <row r="32" spans="2:6" ht="15" customHeight="1">
      <c r="B32" s="146">
        <v>68.6</v>
      </c>
      <c r="C32" s="67">
        <v>2006</v>
      </c>
      <c r="D32" s="146">
        <v>61.8</v>
      </c>
      <c r="E32" s="18"/>
      <c r="F32" s="26"/>
    </row>
    <row r="33" spans="2:6" ht="15" customHeight="1">
      <c r="B33" s="146">
        <v>69.3</v>
      </c>
      <c r="C33" s="67">
        <v>2007</v>
      </c>
      <c r="D33" s="146">
        <v>61.4</v>
      </c>
      <c r="E33" s="18"/>
      <c r="F33" s="20"/>
    </row>
    <row r="34" spans="2:6" ht="15" customHeight="1">
      <c r="B34" s="146">
        <v>68.1</v>
      </c>
      <c r="C34" s="67">
        <v>2008</v>
      </c>
      <c r="D34" s="146">
        <v>60.5</v>
      </c>
      <c r="E34" s="18"/>
      <c r="F34" s="20"/>
    </row>
    <row r="35" spans="2:6" ht="15" customHeight="1">
      <c r="B35" s="146">
        <v>66.2</v>
      </c>
      <c r="C35" s="67">
        <v>2009</v>
      </c>
      <c r="D35" s="146">
        <v>59.8</v>
      </c>
      <c r="E35" s="18"/>
      <c r="F35" s="20"/>
    </row>
    <row r="36" spans="2:6" ht="15" customHeight="1">
      <c r="B36" s="146">
        <v>64.1</v>
      </c>
      <c r="C36" s="67">
        <v>2010</v>
      </c>
      <c r="D36" s="146">
        <v>59.9</v>
      </c>
      <c r="E36" s="18"/>
      <c r="F36" s="20"/>
    </row>
    <row r="37" spans="2:6" ht="15" customHeight="1">
      <c r="B37" s="146">
        <v>63.2</v>
      </c>
      <c r="C37" s="67">
        <v>2011</v>
      </c>
      <c r="D37" s="146">
        <v>60</v>
      </c>
      <c r="E37" s="18"/>
      <c r="F37" s="20"/>
    </row>
    <row r="38" spans="2:6" ht="15" customHeight="1">
      <c r="B38" s="146">
        <v>63</v>
      </c>
      <c r="C38" s="67">
        <v>2012</v>
      </c>
      <c r="D38" s="146">
        <v>59.4</v>
      </c>
      <c r="E38" s="18"/>
      <c r="F38" s="20"/>
    </row>
    <row r="39" spans="2:4" ht="15" customHeight="1">
      <c r="B39" s="172"/>
      <c r="C39" s="172"/>
      <c r="D39" s="172"/>
    </row>
    <row r="40" spans="2:4" ht="24.75" customHeight="1">
      <c r="B40" s="296" t="s">
        <v>149</v>
      </c>
      <c r="C40" s="297"/>
      <c r="D40" s="297"/>
    </row>
    <row r="41" spans="2:4" ht="54.75" customHeight="1">
      <c r="B41" s="296" t="s">
        <v>280</v>
      </c>
      <c r="C41" s="297"/>
      <c r="D41" s="297"/>
    </row>
    <row r="42" ht="12.75">
      <c r="B42" s="31"/>
    </row>
    <row r="43" ht="12.75">
      <c r="B43" s="16"/>
    </row>
    <row r="48" ht="12.75">
      <c r="B48" s="20"/>
    </row>
    <row r="49" ht="12.75">
      <c r="B49" s="20"/>
    </row>
    <row r="50" ht="12.75">
      <c r="B50" s="20"/>
    </row>
    <row r="51" ht="12.75">
      <c r="B51" s="20"/>
    </row>
    <row r="54" ht="12.75">
      <c r="B54" s="22"/>
    </row>
    <row r="55" ht="12.75">
      <c r="B55" s="22"/>
    </row>
    <row r="56" ht="12.75">
      <c r="B56" s="22"/>
    </row>
    <row r="57" ht="12.75">
      <c r="B57" s="22"/>
    </row>
  </sheetData>
  <sheetProtection/>
  <mergeCells count="3">
    <mergeCell ref="B40:D40"/>
    <mergeCell ref="B41:D41"/>
    <mergeCell ref="B3:D3"/>
  </mergeCells>
  <printOptions horizontalCentered="1"/>
  <pageMargins left="0" right="0" top="0.5" bottom="0.5" header="0.25" footer="0.2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119"/>
  <sheetViews>
    <sheetView zoomScalePageLayoutView="0" workbookViewId="0" topLeftCell="A1">
      <selection activeCell="A1" sqref="A1"/>
    </sheetView>
  </sheetViews>
  <sheetFormatPr defaultColWidth="9.33203125" defaultRowHeight="12.75"/>
  <cols>
    <col min="1" max="1" width="4" style="1" customWidth="1"/>
    <col min="2" max="2" width="19.16015625" style="1" customWidth="1"/>
    <col min="3" max="3" width="17.16015625" style="1" customWidth="1"/>
    <col min="4" max="4" width="21" style="1" customWidth="1"/>
    <col min="5" max="6" width="12.83203125" style="1" customWidth="1"/>
    <col min="7" max="7" width="12" style="1" customWidth="1"/>
    <col min="8" max="8" width="9.5" style="1" bestFit="1" customWidth="1"/>
    <col min="9" max="9" width="9.33203125" style="1" customWidth="1"/>
    <col min="10" max="10" width="25.66015625" style="1" customWidth="1"/>
    <col min="11" max="13" width="9.33203125" style="1" customWidth="1"/>
    <col min="14" max="14" width="9.5" style="1" bestFit="1" customWidth="1"/>
    <col min="15" max="16384" width="9.33203125" style="1" customWidth="1"/>
  </cols>
  <sheetData>
    <row r="1" ht="15.75">
      <c r="A1" s="36"/>
    </row>
    <row r="2" spans="2:4" ht="15">
      <c r="B2" s="38" t="s">
        <v>58</v>
      </c>
      <c r="C2" s="39"/>
      <c r="D2" s="39"/>
    </row>
    <row r="3" spans="2:4" ht="15.75">
      <c r="B3" s="40" t="s">
        <v>59</v>
      </c>
      <c r="C3" s="39"/>
      <c r="D3" s="39"/>
    </row>
    <row r="4" spans="2:4" ht="15">
      <c r="B4" s="38" t="s">
        <v>281</v>
      </c>
      <c r="C4" s="39"/>
      <c r="D4" s="39"/>
    </row>
    <row r="5" spans="2:4" ht="15">
      <c r="B5" s="298" t="s">
        <v>24</v>
      </c>
      <c r="C5" s="61" t="s">
        <v>60</v>
      </c>
      <c r="D5" s="62"/>
    </row>
    <row r="6" spans="2:4" ht="15">
      <c r="B6" s="299"/>
      <c r="C6" s="66" t="s">
        <v>30</v>
      </c>
      <c r="D6" s="66" t="s">
        <v>31</v>
      </c>
    </row>
    <row r="7" spans="2:6" ht="19.5" customHeight="1">
      <c r="B7" s="67">
        <v>1970</v>
      </c>
      <c r="C7" s="133">
        <v>87.9</v>
      </c>
      <c r="D7" s="133">
        <v>123.5</v>
      </c>
      <c r="F7" s="9"/>
    </row>
    <row r="8" spans="2:6" ht="19.5" customHeight="1">
      <c r="B8" s="67">
        <v>1975</v>
      </c>
      <c r="C8" s="133">
        <v>62.6</v>
      </c>
      <c r="D8" s="133">
        <v>89.5</v>
      </c>
      <c r="F8" s="9"/>
    </row>
    <row r="9" spans="2:6" ht="19.5" customHeight="1">
      <c r="B9" s="67">
        <v>1980</v>
      </c>
      <c r="C9" s="133">
        <v>64.3</v>
      </c>
      <c r="D9" s="133">
        <v>77.9</v>
      </c>
      <c r="F9" s="9"/>
    </row>
    <row r="10" spans="2:6" ht="19.5" customHeight="1">
      <c r="B10" s="67">
        <v>1985</v>
      </c>
      <c r="C10" s="133">
        <v>62.4</v>
      </c>
      <c r="D10" s="133">
        <v>68.5</v>
      </c>
      <c r="F10" s="9"/>
    </row>
    <row r="11" spans="2:6" ht="19.5" customHeight="1">
      <c r="B11" s="67">
        <v>1990</v>
      </c>
      <c r="C11" s="134">
        <v>64.6</v>
      </c>
      <c r="D11" s="135">
        <v>93</v>
      </c>
      <c r="F11" s="9"/>
    </row>
    <row r="12" spans="2:6" ht="19.5" customHeight="1">
      <c r="B12" s="67">
        <v>1991</v>
      </c>
      <c r="C12" s="134">
        <v>62.5</v>
      </c>
      <c r="D12" s="135">
        <v>91.2</v>
      </c>
      <c r="F12" s="9"/>
    </row>
    <row r="13" spans="2:4" ht="19.5" customHeight="1">
      <c r="B13" s="67">
        <v>1992</v>
      </c>
      <c r="C13" s="134">
        <v>60.8</v>
      </c>
      <c r="D13" s="135">
        <v>85.5</v>
      </c>
    </row>
    <row r="14" spans="2:4" ht="19.5" customHeight="1">
      <c r="B14" s="67">
        <v>1993</v>
      </c>
      <c r="C14" s="134">
        <v>59.4</v>
      </c>
      <c r="D14" s="135">
        <v>81.3</v>
      </c>
    </row>
    <row r="15" spans="2:7" ht="19.5" customHeight="1">
      <c r="B15" s="67">
        <v>1994</v>
      </c>
      <c r="C15" s="134">
        <v>58.8</v>
      </c>
      <c r="D15" s="135">
        <v>78</v>
      </c>
      <c r="F15" s="19"/>
      <c r="G15" s="19"/>
    </row>
    <row r="16" spans="2:4" ht="19.5" customHeight="1">
      <c r="B16" s="67">
        <v>1995</v>
      </c>
      <c r="C16" s="134">
        <v>57.9</v>
      </c>
      <c r="D16" s="135">
        <v>71.4</v>
      </c>
    </row>
    <row r="17" spans="2:4" ht="19.5" customHeight="1">
      <c r="B17" s="67">
        <v>1996</v>
      </c>
      <c r="C17" s="134">
        <v>57.6</v>
      </c>
      <c r="D17" s="135">
        <v>68.9</v>
      </c>
    </row>
    <row r="18" spans="2:4" ht="19.5" customHeight="1">
      <c r="B18" s="67">
        <v>1997</v>
      </c>
      <c r="C18" s="134">
        <v>57.9</v>
      </c>
      <c r="D18" s="135">
        <v>69.4</v>
      </c>
    </row>
    <row r="19" spans="2:4" ht="19.5" customHeight="1">
      <c r="B19" s="67">
        <v>1998</v>
      </c>
      <c r="C19" s="134">
        <v>58.3</v>
      </c>
      <c r="D19" s="135">
        <v>69.6</v>
      </c>
    </row>
    <row r="20" spans="2:4" ht="19.5" customHeight="1">
      <c r="B20" s="67">
        <v>1999</v>
      </c>
      <c r="C20" s="134">
        <v>58.3</v>
      </c>
      <c r="D20" s="135">
        <v>68.9</v>
      </c>
    </row>
    <row r="21" spans="2:4" ht="19.5" customHeight="1">
      <c r="B21" s="67">
        <v>2000</v>
      </c>
      <c r="C21" s="134">
        <v>61</v>
      </c>
      <c r="D21" s="135">
        <v>69.6</v>
      </c>
    </row>
    <row r="22" spans="2:4" ht="19.5" customHeight="1">
      <c r="B22" s="67">
        <v>2001</v>
      </c>
      <c r="C22" s="134">
        <v>60.3</v>
      </c>
      <c r="D22" s="135">
        <v>68.3</v>
      </c>
    </row>
    <row r="23" spans="2:4" ht="19.5" customHeight="1">
      <c r="B23" s="67">
        <v>2002</v>
      </c>
      <c r="C23" s="134">
        <v>59.1</v>
      </c>
      <c r="D23" s="135">
        <v>65</v>
      </c>
    </row>
    <row r="24" spans="2:4" ht="19.5" customHeight="1">
      <c r="B24" s="67">
        <v>2003</v>
      </c>
      <c r="C24" s="134">
        <v>60</v>
      </c>
      <c r="D24" s="135">
        <v>65.6</v>
      </c>
    </row>
    <row r="25" spans="2:4" ht="19.5" customHeight="1">
      <c r="B25" s="67">
        <v>2004</v>
      </c>
      <c r="C25" s="134">
        <v>59.8</v>
      </c>
      <c r="D25" s="135">
        <v>65.3</v>
      </c>
    </row>
    <row r="26" spans="2:4" ht="19.5" customHeight="1">
      <c r="B26" s="67">
        <v>2005</v>
      </c>
      <c r="C26" s="134">
        <v>59.5</v>
      </c>
      <c r="D26" s="135">
        <v>64.7</v>
      </c>
    </row>
    <row r="27" spans="2:4" ht="19.5" customHeight="1">
      <c r="B27" s="67">
        <v>2006</v>
      </c>
      <c r="C27" s="134">
        <v>60.3</v>
      </c>
      <c r="D27" s="135">
        <v>66.2</v>
      </c>
    </row>
    <row r="28" spans="2:4" ht="19.5" customHeight="1">
      <c r="B28" s="67">
        <v>2007</v>
      </c>
      <c r="C28" s="134">
        <v>58.2</v>
      </c>
      <c r="D28" s="135">
        <v>64.9</v>
      </c>
    </row>
    <row r="29" spans="2:4" ht="19.5" customHeight="1">
      <c r="B29" s="67">
        <v>2008</v>
      </c>
      <c r="C29" s="134">
        <v>57.9</v>
      </c>
      <c r="D29" s="135">
        <v>66.6</v>
      </c>
    </row>
    <row r="30" spans="2:4" ht="19.5" customHeight="1">
      <c r="B30" s="67">
        <v>2009</v>
      </c>
      <c r="C30" s="134">
        <v>56.6</v>
      </c>
      <c r="D30" s="135">
        <v>66.5</v>
      </c>
    </row>
    <row r="31" spans="2:4" ht="19.5" customHeight="1">
      <c r="B31" s="67">
        <v>2010</v>
      </c>
      <c r="C31" s="134">
        <v>56.6</v>
      </c>
      <c r="D31" s="135">
        <v>66.4</v>
      </c>
    </row>
    <row r="32" spans="2:4" ht="19.5" customHeight="1">
      <c r="B32" s="67">
        <v>2011</v>
      </c>
      <c r="C32" s="134">
        <v>56.7</v>
      </c>
      <c r="D32" s="135">
        <v>66.3</v>
      </c>
    </row>
    <row r="33" spans="2:4" ht="19.5" customHeight="1">
      <c r="B33" s="67">
        <v>2012</v>
      </c>
      <c r="C33" s="134">
        <v>56.2</v>
      </c>
      <c r="D33" s="135">
        <v>65.4</v>
      </c>
    </row>
    <row r="34" spans="2:4" ht="19.5" customHeight="1">
      <c r="B34" s="67"/>
      <c r="C34" s="134"/>
      <c r="D34" s="135"/>
    </row>
    <row r="35" spans="2:14" ht="60" customHeight="1">
      <c r="B35" s="132" t="s">
        <v>282</v>
      </c>
      <c r="C35" s="136">
        <f>(C33-C7)/C7*100</f>
        <v>-36.063708759954494</v>
      </c>
      <c r="D35" s="136">
        <f>(D33-D7)/D7*100</f>
        <v>-47.044534412955464</v>
      </c>
      <c r="J35" s="289"/>
      <c r="K35" s="289"/>
      <c r="L35" s="289"/>
      <c r="M35" s="289"/>
      <c r="N35" s="289"/>
    </row>
    <row r="36" spans="2:14" ht="24.75" customHeight="1">
      <c r="B36" s="296" t="s">
        <v>136</v>
      </c>
      <c r="C36" s="297"/>
      <c r="D36" s="297"/>
      <c r="J36" s="289"/>
      <c r="K36" s="285"/>
      <c r="L36" s="285"/>
      <c r="M36" s="285"/>
      <c r="N36" s="285"/>
    </row>
    <row r="37" spans="2:14" ht="22.5" customHeight="1">
      <c r="B37" s="296" t="s">
        <v>283</v>
      </c>
      <c r="C37" s="297"/>
      <c r="D37" s="297"/>
      <c r="J37" s="286"/>
      <c r="K37" s="287"/>
      <c r="L37" s="287"/>
      <c r="M37" s="288"/>
      <c r="N37" s="288"/>
    </row>
    <row r="38" spans="2:14" ht="22.5" customHeight="1">
      <c r="B38" s="245"/>
      <c r="C38" s="246"/>
      <c r="D38" s="246"/>
      <c r="J38" s="286"/>
      <c r="K38" s="287"/>
      <c r="L38" s="287"/>
      <c r="M38" s="288"/>
      <c r="N38" s="288"/>
    </row>
    <row r="39" ht="22.5" customHeight="1"/>
    <row r="40" spans="2:4" ht="22.5" customHeight="1">
      <c r="B40" s="245"/>
      <c r="C40" s="246"/>
      <c r="D40" s="246"/>
    </row>
    <row r="41" spans="2:4" ht="22.5" customHeight="1">
      <c r="B41" s="245"/>
      <c r="C41" s="246"/>
      <c r="D41" s="246"/>
    </row>
    <row r="42" ht="12.75">
      <c r="B42" s="31"/>
    </row>
    <row r="44" spans="2:8" ht="12.75">
      <c r="B44" s="16"/>
      <c r="F44" s="28"/>
      <c r="G44" s="27"/>
      <c r="H44" s="27"/>
    </row>
    <row r="45" spans="6:8" ht="12.75">
      <c r="F45" s="27"/>
      <c r="G45" s="27"/>
      <c r="H45" s="27"/>
    </row>
    <row r="46" spans="6:8" ht="12.75">
      <c r="F46" s="20"/>
      <c r="G46" s="20"/>
      <c r="H46" s="20"/>
    </row>
    <row r="47" spans="6:8" ht="33.75" customHeight="1">
      <c r="F47" s="20"/>
      <c r="G47" s="20"/>
      <c r="H47" s="20"/>
    </row>
    <row r="48" spans="6:8" ht="12.75">
      <c r="F48" s="20"/>
      <c r="G48" s="20"/>
      <c r="H48" s="20"/>
    </row>
    <row r="49" spans="6:8" ht="12.75">
      <c r="F49" s="20"/>
      <c r="G49" s="20"/>
      <c r="H49" s="20"/>
    </row>
    <row r="50" spans="6:8" ht="12.75">
      <c r="F50" s="20"/>
      <c r="G50" s="20"/>
      <c r="H50" s="20"/>
    </row>
    <row r="51" spans="6:8" ht="12.75">
      <c r="F51" s="20"/>
      <c r="G51" s="20"/>
      <c r="H51" s="20"/>
    </row>
    <row r="52" spans="6:8" ht="12.75">
      <c r="F52" s="20"/>
      <c r="G52" s="20"/>
      <c r="H52" s="20"/>
    </row>
    <row r="53" spans="6:8" ht="12.75">
      <c r="F53" s="20"/>
      <c r="G53" s="20"/>
      <c r="H53" s="20"/>
    </row>
    <row r="54" spans="6:8" ht="12.75">
      <c r="F54" s="20"/>
      <c r="G54" s="20"/>
      <c r="H54" s="20"/>
    </row>
    <row r="55" spans="6:8" ht="12.75">
      <c r="F55" s="20"/>
      <c r="G55" s="20"/>
      <c r="H55" s="20"/>
    </row>
    <row r="56" spans="6:8" ht="12.75">
      <c r="F56" s="20"/>
      <c r="G56" s="20"/>
      <c r="H56" s="20"/>
    </row>
    <row r="57" spans="6:8" ht="12.75">
      <c r="F57" s="20"/>
      <c r="G57" s="20"/>
      <c r="H57" s="20"/>
    </row>
    <row r="58" spans="6:8" ht="12.75">
      <c r="F58" s="20"/>
      <c r="G58" s="20"/>
      <c r="H58" s="20"/>
    </row>
    <row r="59" spans="6:8" ht="12.75">
      <c r="F59" s="20"/>
      <c r="G59" s="20"/>
      <c r="H59" s="20"/>
    </row>
    <row r="60" spans="6:8" ht="12.75">
      <c r="F60" s="26"/>
      <c r="G60" s="26"/>
      <c r="H60" s="26"/>
    </row>
    <row r="61" spans="6:8" ht="12.75">
      <c r="F61" s="26"/>
      <c r="G61" s="26"/>
      <c r="H61" s="26"/>
    </row>
    <row r="62" spans="6:8" ht="12.75">
      <c r="F62" s="26"/>
      <c r="G62" s="26"/>
      <c r="H62" s="26"/>
    </row>
    <row r="63" spans="6:8" ht="12.75">
      <c r="F63" s="20"/>
      <c r="G63" s="20"/>
      <c r="H63" s="20"/>
    </row>
    <row r="64" spans="6:8" ht="12.75">
      <c r="F64" s="20"/>
      <c r="G64" s="20"/>
      <c r="H64" s="20"/>
    </row>
    <row r="65" spans="6:8" ht="12.75">
      <c r="F65" s="20"/>
      <c r="G65" s="20"/>
      <c r="H65" s="20"/>
    </row>
    <row r="66" spans="6:8" ht="12.75">
      <c r="F66" s="20"/>
      <c r="G66" s="20"/>
      <c r="H66" s="20"/>
    </row>
    <row r="67" spans="6:8" ht="12.75">
      <c r="F67" s="20"/>
      <c r="G67" s="20"/>
      <c r="H67" s="20"/>
    </row>
    <row r="68" spans="6:8" ht="12.75">
      <c r="F68" s="20"/>
      <c r="G68" s="20"/>
      <c r="H68" s="20"/>
    </row>
    <row r="69" spans="6:8" ht="12.75">
      <c r="F69" s="26"/>
      <c r="G69" s="26"/>
      <c r="H69" s="26"/>
    </row>
    <row r="70" spans="6:8" ht="12.75">
      <c r="F70" s="27"/>
      <c r="G70" s="27"/>
      <c r="H70" s="27"/>
    </row>
    <row r="71" spans="6:8" ht="12.75">
      <c r="F71" s="27"/>
      <c r="G71" s="27"/>
      <c r="H71" s="27"/>
    </row>
    <row r="72" spans="6:8" ht="12.75">
      <c r="F72" s="20"/>
      <c r="G72" s="20"/>
      <c r="H72" s="20"/>
    </row>
    <row r="73" spans="6:8" ht="12.75">
      <c r="F73" s="26"/>
      <c r="G73" s="26"/>
      <c r="H73" s="26"/>
    </row>
    <row r="74" spans="6:8" ht="12.75">
      <c r="F74" s="26"/>
      <c r="G74" s="26"/>
      <c r="H74" s="26"/>
    </row>
    <row r="75" spans="6:8" ht="12.75">
      <c r="F75" s="26"/>
      <c r="G75" s="26"/>
      <c r="H75" s="26"/>
    </row>
    <row r="76" spans="6:8" ht="12.75">
      <c r="F76" s="26"/>
      <c r="G76" s="26"/>
      <c r="H76" s="26"/>
    </row>
    <row r="77" spans="6:8" ht="12.75">
      <c r="F77" s="26"/>
      <c r="G77" s="26"/>
      <c r="H77" s="26"/>
    </row>
    <row r="78" spans="6:8" ht="12.75">
      <c r="F78" s="26"/>
      <c r="G78" s="26"/>
      <c r="H78" s="26"/>
    </row>
    <row r="79" spans="6:8" ht="12.75">
      <c r="F79" s="26"/>
      <c r="G79" s="26"/>
      <c r="H79" s="26"/>
    </row>
    <row r="80" spans="6:8" ht="12.75">
      <c r="F80" s="26"/>
      <c r="G80" s="26"/>
      <c r="H80" s="26"/>
    </row>
    <row r="81" spans="6:8" ht="12.75">
      <c r="F81" s="26"/>
      <c r="G81" s="26"/>
      <c r="H81" s="26"/>
    </row>
    <row r="82" spans="6:8" ht="12.75">
      <c r="F82" s="26"/>
      <c r="G82" s="26"/>
      <c r="H82" s="26"/>
    </row>
    <row r="83" spans="6:8" ht="12.75">
      <c r="F83" s="26"/>
      <c r="G83" s="26"/>
      <c r="H83" s="26"/>
    </row>
    <row r="84" spans="6:8" ht="12.75">
      <c r="F84" s="26"/>
      <c r="G84" s="20"/>
      <c r="H84" s="20"/>
    </row>
    <row r="85" spans="6:8" ht="12.75">
      <c r="F85" s="26"/>
      <c r="G85" s="20"/>
      <c r="H85" s="20"/>
    </row>
    <row r="86" spans="6:8" ht="12.75">
      <c r="F86" s="26"/>
      <c r="G86" s="20"/>
      <c r="H86" s="20"/>
    </row>
    <row r="87" spans="6:8" ht="12.75">
      <c r="F87" s="26"/>
      <c r="G87" s="20"/>
      <c r="H87" s="20"/>
    </row>
    <row r="88" spans="6:8" ht="12.75">
      <c r="F88" s="26"/>
      <c r="G88" s="20"/>
      <c r="H88" s="20"/>
    </row>
    <row r="89" spans="6:8" ht="12.75">
      <c r="F89" s="26"/>
      <c r="G89" s="20"/>
      <c r="H89" s="20"/>
    </row>
    <row r="90" spans="6:8" ht="12.75">
      <c r="F90" s="26"/>
      <c r="G90" s="20"/>
      <c r="H90" s="20"/>
    </row>
    <row r="91" spans="6:8" ht="12.75">
      <c r="F91" s="26"/>
      <c r="G91" s="20"/>
      <c r="H91" s="20"/>
    </row>
    <row r="92" spans="6:8" ht="12.75">
      <c r="F92" s="26"/>
      <c r="G92" s="20"/>
      <c r="H92" s="20"/>
    </row>
    <row r="93" spans="6:8" ht="12.75">
      <c r="F93" s="26"/>
      <c r="G93" s="20"/>
      <c r="H93" s="20"/>
    </row>
    <row r="94" spans="6:8" ht="12.75">
      <c r="F94" s="26"/>
      <c r="G94" s="20"/>
      <c r="H94" s="20"/>
    </row>
    <row r="96" spans="6:8" ht="12.75">
      <c r="F96" s="27"/>
      <c r="G96" s="27"/>
      <c r="H96" s="27"/>
    </row>
    <row r="97" spans="6:8" ht="12.75">
      <c r="F97" s="19"/>
      <c r="G97" s="19"/>
      <c r="H97" s="19"/>
    </row>
    <row r="98" spans="6:8" ht="12.75">
      <c r="F98" s="19"/>
      <c r="G98" s="19"/>
      <c r="H98" s="19"/>
    </row>
    <row r="99" spans="6:8" ht="12.75">
      <c r="F99" s="19"/>
      <c r="G99" s="19"/>
      <c r="H99" s="19"/>
    </row>
    <row r="100" spans="6:8" ht="12.75">
      <c r="F100" s="19"/>
      <c r="G100" s="19"/>
      <c r="H100" s="19"/>
    </row>
    <row r="101" spans="6:8" ht="12.75">
      <c r="F101" s="19"/>
      <c r="G101" s="19"/>
      <c r="H101" s="19"/>
    </row>
    <row r="102" spans="6:8" ht="12.75">
      <c r="F102" s="19"/>
      <c r="G102" s="19"/>
      <c r="H102" s="19"/>
    </row>
    <row r="103" spans="6:8" ht="12.75">
      <c r="F103" s="19"/>
      <c r="G103" s="19"/>
      <c r="H103" s="19"/>
    </row>
    <row r="104" spans="6:8" ht="12.75">
      <c r="F104" s="19"/>
      <c r="G104" s="19"/>
      <c r="H104" s="19"/>
    </row>
    <row r="105" spans="6:8" ht="12.75">
      <c r="F105" s="19"/>
      <c r="G105" s="19"/>
      <c r="H105" s="19"/>
    </row>
    <row r="106" spans="6:8" ht="12.75">
      <c r="F106" s="19"/>
      <c r="G106" s="19"/>
      <c r="H106" s="19"/>
    </row>
    <row r="107" spans="6:8" ht="12.75">
      <c r="F107" s="19"/>
      <c r="G107" s="19"/>
      <c r="H107" s="19"/>
    </row>
    <row r="108" spans="6:8" ht="12.75">
      <c r="F108" s="19"/>
      <c r="G108" s="19"/>
      <c r="H108" s="19"/>
    </row>
    <row r="109" spans="6:8" ht="12.75">
      <c r="F109" s="19"/>
      <c r="G109" s="19"/>
      <c r="H109" s="19"/>
    </row>
    <row r="110" spans="6:8" ht="12.75">
      <c r="F110" s="19"/>
      <c r="G110" s="19"/>
      <c r="H110" s="19"/>
    </row>
    <row r="111" spans="6:8" ht="12.75">
      <c r="F111" s="19"/>
      <c r="G111" s="19"/>
      <c r="H111" s="19"/>
    </row>
    <row r="112" spans="6:8" ht="12.75">
      <c r="F112" s="19"/>
      <c r="G112" s="19"/>
      <c r="H112" s="19"/>
    </row>
    <row r="113" spans="6:8" ht="12.75">
      <c r="F113" s="19"/>
      <c r="G113" s="19"/>
      <c r="H113" s="19"/>
    </row>
    <row r="114" spans="6:8" ht="12.75">
      <c r="F114" s="19"/>
      <c r="G114" s="19"/>
      <c r="H114" s="19"/>
    </row>
    <row r="115" spans="6:8" ht="12.75">
      <c r="F115" s="19"/>
      <c r="G115" s="19"/>
      <c r="H115" s="19"/>
    </row>
    <row r="116" spans="6:8" ht="12.75">
      <c r="F116" s="19"/>
      <c r="G116" s="19"/>
      <c r="H116" s="19"/>
    </row>
    <row r="117" ht="12.75">
      <c r="F117" s="19"/>
    </row>
    <row r="118" ht="12.75">
      <c r="F118" s="19"/>
    </row>
    <row r="119" ht="12.75">
      <c r="F119" s="19"/>
    </row>
  </sheetData>
  <sheetProtection/>
  <mergeCells count="3">
    <mergeCell ref="B36:D36"/>
    <mergeCell ref="B37:D37"/>
    <mergeCell ref="B5:B6"/>
  </mergeCells>
  <printOptions horizontalCentered="1"/>
  <pageMargins left="0" right="0" top="0.5" bottom="0.5" header="0.25" footer="0.2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33203125" defaultRowHeight="12.75"/>
  <cols>
    <col min="1" max="1" width="4.5" style="1" customWidth="1"/>
    <col min="2" max="2" width="13.16015625" style="1" customWidth="1"/>
    <col min="3" max="3" width="10.66015625" style="1" bestFit="1" customWidth="1"/>
    <col min="4" max="4" width="8.5" style="1" customWidth="1"/>
    <col min="5" max="5" width="10.66015625" style="1" bestFit="1" customWidth="1"/>
    <col min="6" max="6" width="8" style="1" customWidth="1"/>
    <col min="7" max="7" width="10.66015625" style="1" bestFit="1" customWidth="1"/>
    <col min="8" max="8" width="8.5" style="1" customWidth="1"/>
    <col min="9" max="16384" width="9.33203125" style="1" customWidth="1"/>
  </cols>
  <sheetData>
    <row r="1" spans="1:10" ht="15.75">
      <c r="A1" s="36"/>
      <c r="J1" s="21"/>
    </row>
    <row r="2" spans="2:8" ht="15">
      <c r="B2" s="38" t="s">
        <v>61</v>
      </c>
      <c r="C2" s="39"/>
      <c r="D2" s="39"/>
      <c r="E2" s="39"/>
      <c r="F2" s="39"/>
      <c r="G2" s="39"/>
      <c r="H2" s="39"/>
    </row>
    <row r="3" spans="2:10" ht="78" customHeight="1">
      <c r="B3" s="317" t="s">
        <v>154</v>
      </c>
      <c r="C3" s="318"/>
      <c r="D3" s="318"/>
      <c r="E3" s="318"/>
      <c r="F3" s="318"/>
      <c r="G3" s="318"/>
      <c r="H3" s="318"/>
      <c r="J3" s="30"/>
    </row>
    <row r="4" spans="2:8" ht="15">
      <c r="B4" s="38" t="s">
        <v>276</v>
      </c>
      <c r="C4" s="39"/>
      <c r="D4" s="39"/>
      <c r="E4" s="39"/>
      <c r="F4" s="39"/>
      <c r="G4" s="39"/>
      <c r="H4" s="39"/>
    </row>
    <row r="5" spans="2:8" ht="32.25" customHeight="1">
      <c r="B5" s="314" t="s">
        <v>152</v>
      </c>
      <c r="C5" s="324" t="s">
        <v>54</v>
      </c>
      <c r="D5" s="325"/>
      <c r="E5" s="302" t="s">
        <v>62</v>
      </c>
      <c r="F5" s="323"/>
      <c r="G5" s="129" t="s">
        <v>153</v>
      </c>
      <c r="H5" s="130"/>
    </row>
    <row r="6" spans="2:8" ht="15">
      <c r="B6" s="321"/>
      <c r="C6" s="41" t="s">
        <v>22</v>
      </c>
      <c r="D6" s="131" t="s">
        <v>36</v>
      </c>
      <c r="E6" s="42" t="s">
        <v>22</v>
      </c>
      <c r="F6" s="131" t="s">
        <v>36</v>
      </c>
      <c r="G6" s="42" t="s">
        <v>22</v>
      </c>
      <c r="H6" s="131" t="s">
        <v>36</v>
      </c>
    </row>
    <row r="7" spans="2:8" ht="19.5" customHeight="1">
      <c r="B7" s="71" t="s">
        <v>63</v>
      </c>
      <c r="C7" s="167">
        <v>69794</v>
      </c>
      <c r="D7" s="45">
        <v>100</v>
      </c>
      <c r="E7" s="167">
        <v>55767</v>
      </c>
      <c r="F7" s="45">
        <v>100</v>
      </c>
      <c r="G7" s="167">
        <v>14027</v>
      </c>
      <c r="H7" s="45">
        <v>100</v>
      </c>
    </row>
    <row r="8" spans="2:8" ht="19.5" customHeight="1">
      <c r="B8" s="67" t="s">
        <v>64</v>
      </c>
      <c r="C8" s="166">
        <v>3658</v>
      </c>
      <c r="D8" s="48">
        <v>5.2</v>
      </c>
      <c r="E8" s="166">
        <v>867</v>
      </c>
      <c r="F8" s="48">
        <v>1.6</v>
      </c>
      <c r="G8" s="166">
        <v>2791</v>
      </c>
      <c r="H8" s="48">
        <v>19.9</v>
      </c>
    </row>
    <row r="9" spans="2:8" ht="19.5" customHeight="1">
      <c r="B9" s="67" t="s">
        <v>65</v>
      </c>
      <c r="C9" s="166">
        <v>20735</v>
      </c>
      <c r="D9" s="48">
        <v>29.7</v>
      </c>
      <c r="E9" s="166">
        <v>14370</v>
      </c>
      <c r="F9" s="48">
        <v>25.8</v>
      </c>
      <c r="G9" s="166">
        <v>6365</v>
      </c>
      <c r="H9" s="48">
        <v>45.4</v>
      </c>
    </row>
    <row r="10" spans="2:8" ht="19.5" customHeight="1">
      <c r="B10" s="67" t="s">
        <v>66</v>
      </c>
      <c r="C10" s="166">
        <v>16091</v>
      </c>
      <c r="D10" s="48">
        <v>23.1</v>
      </c>
      <c r="E10" s="166">
        <v>14233</v>
      </c>
      <c r="F10" s="48">
        <v>25.5</v>
      </c>
      <c r="G10" s="166">
        <v>1858</v>
      </c>
      <c r="H10" s="48">
        <v>13.2</v>
      </c>
    </row>
    <row r="11" spans="2:8" ht="19.5" customHeight="1">
      <c r="B11" s="67" t="s">
        <v>67</v>
      </c>
      <c r="C11" s="166">
        <v>15632</v>
      </c>
      <c r="D11" s="48">
        <v>22.4</v>
      </c>
      <c r="E11" s="166">
        <v>14114</v>
      </c>
      <c r="F11" s="48">
        <v>25.3</v>
      </c>
      <c r="G11" s="166">
        <v>1518</v>
      </c>
      <c r="H11" s="48">
        <v>10.8</v>
      </c>
    </row>
    <row r="12" spans="2:10" ht="19.5" customHeight="1">
      <c r="B12" s="67" t="s">
        <v>68</v>
      </c>
      <c r="C12" s="166">
        <v>13678</v>
      </c>
      <c r="D12" s="48">
        <v>19.6</v>
      </c>
      <c r="E12" s="166">
        <v>12183</v>
      </c>
      <c r="F12" s="48">
        <v>21.8</v>
      </c>
      <c r="G12" s="166">
        <v>1495</v>
      </c>
      <c r="H12" s="48">
        <v>10.7</v>
      </c>
      <c r="J12" s="30"/>
    </row>
    <row r="13" spans="2:14" ht="46.5" customHeight="1">
      <c r="B13" s="132" t="s">
        <v>150</v>
      </c>
      <c r="C13" s="319" t="s">
        <v>284</v>
      </c>
      <c r="D13" s="320"/>
      <c r="E13" s="319" t="s">
        <v>285</v>
      </c>
      <c r="F13" s="320"/>
      <c r="G13" s="319" t="s">
        <v>264</v>
      </c>
      <c r="H13" s="320"/>
      <c r="J13" s="33"/>
      <c r="K13" s="282"/>
      <c r="L13" s="282"/>
      <c r="M13" s="282"/>
      <c r="N13" s="282"/>
    </row>
    <row r="14" spans="2:14" ht="68.25" customHeight="1">
      <c r="B14" s="322" t="s">
        <v>137</v>
      </c>
      <c r="C14" s="297"/>
      <c r="D14" s="297"/>
      <c r="E14" s="297"/>
      <c r="F14" s="297"/>
      <c r="G14" s="297"/>
      <c r="H14" s="297"/>
      <c r="J14" s="290"/>
      <c r="K14" s="281"/>
      <c r="L14" s="281"/>
      <c r="M14" s="281"/>
      <c r="N14" s="281"/>
    </row>
    <row r="15" spans="2:8" ht="24" customHeight="1">
      <c r="B15" s="296" t="s">
        <v>278</v>
      </c>
      <c r="C15" s="297"/>
      <c r="D15" s="297"/>
      <c r="E15" s="297"/>
      <c r="F15" s="297"/>
      <c r="G15" s="297"/>
      <c r="H15" s="297"/>
    </row>
    <row r="16" ht="12.75">
      <c r="B16" s="31"/>
    </row>
  </sheetData>
  <sheetProtection/>
  <mergeCells count="9">
    <mergeCell ref="B15:H15"/>
    <mergeCell ref="G13:H13"/>
    <mergeCell ref="E13:F13"/>
    <mergeCell ref="C13:D13"/>
    <mergeCell ref="B5:B6"/>
    <mergeCell ref="B3:H3"/>
    <mergeCell ref="B14:H14"/>
    <mergeCell ref="E5:F5"/>
    <mergeCell ref="C5:D5"/>
  </mergeCells>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R20"/>
  <sheetViews>
    <sheetView zoomScalePageLayoutView="0" workbookViewId="0" topLeftCell="A1">
      <selection activeCell="A1" sqref="A1"/>
    </sheetView>
  </sheetViews>
  <sheetFormatPr defaultColWidth="9.33203125" defaultRowHeight="12.75"/>
  <cols>
    <col min="1" max="1" width="3.33203125" style="1" customWidth="1"/>
    <col min="2" max="2" width="12.66015625" style="1" customWidth="1"/>
    <col min="3" max="3" width="11.16015625" style="1" bestFit="1" customWidth="1"/>
    <col min="4" max="4" width="7.16015625" style="1" customWidth="1"/>
    <col min="5" max="5" width="10.66015625" style="1" bestFit="1" customWidth="1"/>
    <col min="6" max="6" width="7.5" style="1" bestFit="1" customWidth="1"/>
    <col min="7" max="7" width="10.66015625" style="1" bestFit="1" customWidth="1"/>
    <col min="8" max="8" width="7.5" style="1" bestFit="1" customWidth="1"/>
    <col min="9" max="9" width="10.66015625" style="1" bestFit="1" customWidth="1"/>
    <col min="10" max="10" width="10.33203125" style="1" bestFit="1" customWidth="1"/>
    <col min="11" max="11" width="10.66015625" style="1" bestFit="1" customWidth="1"/>
    <col min="12" max="12" width="8" style="1" customWidth="1"/>
    <col min="13" max="13" width="10.66015625" style="1" bestFit="1" customWidth="1"/>
    <col min="14" max="14" width="7.66015625" style="1" customWidth="1"/>
    <col min="15" max="15" width="10.66015625" style="1" customWidth="1"/>
    <col min="16" max="16" width="7.66015625" style="1" customWidth="1"/>
    <col min="17" max="17" width="10.66015625" style="1" bestFit="1" customWidth="1"/>
    <col min="18" max="18" width="7.33203125" style="1" customWidth="1"/>
    <col min="19" max="16384" width="9.33203125" style="1" customWidth="1"/>
  </cols>
  <sheetData>
    <row r="1" ht="15.75">
      <c r="A1" s="36"/>
    </row>
    <row r="2" spans="2:18" ht="15">
      <c r="B2" s="39" t="s">
        <v>69</v>
      </c>
      <c r="C2" s="39"/>
      <c r="D2" s="39"/>
      <c r="E2" s="39"/>
      <c r="F2" s="39"/>
      <c r="G2" s="39"/>
      <c r="H2" s="39"/>
      <c r="I2" s="39"/>
      <c r="J2" s="39"/>
      <c r="K2" s="39"/>
      <c r="L2" s="39"/>
      <c r="M2" s="39"/>
      <c r="N2" s="39"/>
      <c r="O2" s="39"/>
      <c r="P2" s="39"/>
      <c r="Q2" s="39"/>
      <c r="R2" s="39"/>
    </row>
    <row r="3" spans="2:18" ht="18.75">
      <c r="B3" s="75" t="s">
        <v>165</v>
      </c>
      <c r="C3" s="39"/>
      <c r="D3" s="39"/>
      <c r="E3" s="39"/>
      <c r="F3" s="39"/>
      <c r="G3" s="39"/>
      <c r="H3" s="39"/>
      <c r="I3" s="39"/>
      <c r="J3" s="39"/>
      <c r="K3" s="39"/>
      <c r="L3" s="39"/>
      <c r="M3" s="39"/>
      <c r="N3" s="39"/>
      <c r="O3" s="39"/>
      <c r="P3" s="39"/>
      <c r="Q3" s="39"/>
      <c r="R3" s="39"/>
    </row>
    <row r="4" spans="2:18" ht="15.75">
      <c r="B4" s="75" t="s">
        <v>70</v>
      </c>
      <c r="C4" s="39"/>
      <c r="D4" s="39"/>
      <c r="E4" s="39"/>
      <c r="F4" s="39"/>
      <c r="G4" s="39"/>
      <c r="H4" s="39"/>
      <c r="I4" s="39"/>
      <c r="J4" s="39"/>
      <c r="K4" s="39"/>
      <c r="L4" s="39"/>
      <c r="M4" s="39"/>
      <c r="N4" s="39"/>
      <c r="O4" s="39"/>
      <c r="P4" s="39"/>
      <c r="Q4" s="39"/>
      <c r="R4" s="39"/>
    </row>
    <row r="5" spans="2:18" ht="15">
      <c r="B5" s="39" t="s">
        <v>276</v>
      </c>
      <c r="C5" s="39"/>
      <c r="D5" s="39"/>
      <c r="E5" s="39"/>
      <c r="F5" s="39"/>
      <c r="G5" s="39"/>
      <c r="H5" s="39"/>
      <c r="I5" s="39"/>
      <c r="J5" s="39"/>
      <c r="K5" s="39"/>
      <c r="L5" s="39"/>
      <c r="M5" s="39"/>
      <c r="N5" s="39"/>
      <c r="O5" s="39"/>
      <c r="P5" s="39"/>
      <c r="Q5" s="39"/>
      <c r="R5" s="39"/>
    </row>
    <row r="6" spans="2:18" ht="15">
      <c r="B6" s="326" t="s">
        <v>151</v>
      </c>
      <c r="C6" s="58" t="s">
        <v>27</v>
      </c>
      <c r="D6" s="58"/>
      <c r="E6" s="58"/>
      <c r="F6" s="58"/>
      <c r="G6" s="58"/>
      <c r="H6" s="58"/>
      <c r="I6" s="58"/>
      <c r="J6" s="58"/>
      <c r="K6" s="58"/>
      <c r="L6" s="59"/>
      <c r="M6" s="58"/>
      <c r="N6" s="60"/>
      <c r="O6" s="331" t="s">
        <v>28</v>
      </c>
      <c r="P6" s="333"/>
      <c r="Q6" s="333"/>
      <c r="R6" s="332"/>
    </row>
    <row r="7" spans="2:18" ht="15">
      <c r="B7" s="327"/>
      <c r="C7" s="122" t="s">
        <v>29</v>
      </c>
      <c r="D7" s="62"/>
      <c r="E7" s="64" t="s">
        <v>30</v>
      </c>
      <c r="F7" s="62"/>
      <c r="G7" s="64" t="s">
        <v>31</v>
      </c>
      <c r="H7" s="62"/>
      <c r="I7" s="64" t="s">
        <v>32</v>
      </c>
      <c r="J7" s="62"/>
      <c r="K7" s="64" t="s">
        <v>71</v>
      </c>
      <c r="L7" s="62"/>
      <c r="M7" s="331" t="s">
        <v>37</v>
      </c>
      <c r="N7" s="332"/>
      <c r="O7" s="64" t="s">
        <v>296</v>
      </c>
      <c r="P7" s="62"/>
      <c r="Q7" s="64" t="s">
        <v>35</v>
      </c>
      <c r="R7" s="62"/>
    </row>
    <row r="8" spans="2:18" ht="15">
      <c r="B8" s="328"/>
      <c r="C8" s="124" t="s">
        <v>22</v>
      </c>
      <c r="D8" s="127" t="s">
        <v>36</v>
      </c>
      <c r="E8" s="124" t="s">
        <v>22</v>
      </c>
      <c r="F8" s="127" t="s">
        <v>36</v>
      </c>
      <c r="G8" s="124" t="s">
        <v>22</v>
      </c>
      <c r="H8" s="127" t="s">
        <v>36</v>
      </c>
      <c r="I8" s="124" t="s">
        <v>22</v>
      </c>
      <c r="J8" s="127" t="s">
        <v>36</v>
      </c>
      <c r="K8" s="124" t="s">
        <v>22</v>
      </c>
      <c r="L8" s="128" t="s">
        <v>36</v>
      </c>
      <c r="M8" s="124" t="s">
        <v>22</v>
      </c>
      <c r="N8" s="128" t="s">
        <v>36</v>
      </c>
      <c r="O8" s="127" t="s">
        <v>22</v>
      </c>
      <c r="P8" s="127" t="s">
        <v>36</v>
      </c>
      <c r="Q8" s="124" t="s">
        <v>22</v>
      </c>
      <c r="R8" s="127" t="s">
        <v>36</v>
      </c>
    </row>
    <row r="9" spans="2:18" ht="19.5" customHeight="1">
      <c r="B9" s="220" t="s">
        <v>72</v>
      </c>
      <c r="C9" s="232">
        <v>27</v>
      </c>
      <c r="D9" s="236">
        <f>C9/TAB102!C8*100</f>
        <v>25.71428571428571</v>
      </c>
      <c r="E9" s="232">
        <v>13</v>
      </c>
      <c r="F9" s="236">
        <f>E9/TAB102!E8*100</f>
        <v>35.13513513513514</v>
      </c>
      <c r="G9" s="232">
        <v>13</v>
      </c>
      <c r="H9" s="236">
        <f>G9/TAB102!G8*100</f>
        <v>20.634920634920633</v>
      </c>
      <c r="I9" s="262" t="s">
        <v>53</v>
      </c>
      <c r="J9" s="265" t="s">
        <v>53</v>
      </c>
      <c r="K9" s="262" t="s">
        <v>53</v>
      </c>
      <c r="L9" s="265" t="s">
        <v>53</v>
      </c>
      <c r="M9" s="232">
        <v>1</v>
      </c>
      <c r="N9" s="269" t="s">
        <v>55</v>
      </c>
      <c r="O9" s="264" t="s">
        <v>53</v>
      </c>
      <c r="P9" s="265" t="s">
        <v>53</v>
      </c>
      <c r="Q9" s="232">
        <v>3</v>
      </c>
      <c r="R9" s="269" t="s">
        <v>55</v>
      </c>
    </row>
    <row r="10" spans="2:18" ht="19.5" customHeight="1">
      <c r="B10" s="221" t="s">
        <v>40</v>
      </c>
      <c r="C10" s="188">
        <v>5127</v>
      </c>
      <c r="D10" s="237">
        <f>C10/TAB102!C9*100</f>
        <v>57.65208591026651</v>
      </c>
      <c r="E10" s="188">
        <v>3107</v>
      </c>
      <c r="F10" s="237">
        <f>E10/TAB102!E9*100</f>
        <v>62.793047696038805</v>
      </c>
      <c r="G10" s="188">
        <v>1752</v>
      </c>
      <c r="H10" s="237">
        <f>G10/TAB102!G9*100</f>
        <v>51.198129748684984</v>
      </c>
      <c r="I10" s="188">
        <v>60</v>
      </c>
      <c r="J10" s="237">
        <f>I10/TAB102!I9*100</f>
        <v>63.1578947368421</v>
      </c>
      <c r="K10" s="188">
        <v>23</v>
      </c>
      <c r="L10" s="237">
        <f>K10/TAB102!K9*100</f>
        <v>42.592592592592595</v>
      </c>
      <c r="M10" s="188">
        <v>168</v>
      </c>
      <c r="N10" s="237">
        <f>M10/TAB102!M9*100</f>
        <v>49.70414201183432</v>
      </c>
      <c r="O10" s="266">
        <v>53</v>
      </c>
      <c r="P10" s="268">
        <f>O10/TAB102!O9*100</f>
        <v>46.902654867256636</v>
      </c>
      <c r="Q10" s="188">
        <v>544</v>
      </c>
      <c r="R10" s="237">
        <f>Q10/TAB102!Q9*100</f>
        <v>54.12935323383085</v>
      </c>
    </row>
    <row r="11" spans="2:18" ht="19.5" customHeight="1">
      <c r="B11" s="221" t="s">
        <v>41</v>
      </c>
      <c r="C11" s="188">
        <v>18598</v>
      </c>
      <c r="D11" s="237">
        <f>C11/TAB102!C10*100</f>
        <v>67.34501738122827</v>
      </c>
      <c r="E11" s="188">
        <v>13000</v>
      </c>
      <c r="F11" s="237">
        <f>E11/TAB102!E10*100</f>
        <v>71.1510043237918</v>
      </c>
      <c r="G11" s="188">
        <v>4723</v>
      </c>
      <c r="H11" s="237">
        <f>G11/TAB102!G10*100</f>
        <v>59.59621451104101</v>
      </c>
      <c r="I11" s="188">
        <v>145</v>
      </c>
      <c r="J11" s="237">
        <f>I11/TAB102!I10*100</f>
        <v>65.9090909090909</v>
      </c>
      <c r="K11" s="188">
        <v>219</v>
      </c>
      <c r="L11" s="237">
        <f>K11/TAB102!K10*100</f>
        <v>61.1731843575419</v>
      </c>
      <c r="M11" s="188">
        <v>436</v>
      </c>
      <c r="N11" s="237">
        <f>M11/TAB102!M10*100</f>
        <v>60.639777468706534</v>
      </c>
      <c r="O11" s="266">
        <v>503</v>
      </c>
      <c r="P11" s="237">
        <f>O11/TAB102!O10*100</f>
        <v>61.34146341463415</v>
      </c>
      <c r="Q11" s="188">
        <v>1387</v>
      </c>
      <c r="R11" s="237">
        <f>Q11/TAB102!Q10*100</f>
        <v>64.81308411214954</v>
      </c>
    </row>
    <row r="12" spans="2:18" ht="19.5" customHeight="1">
      <c r="B12" s="221" t="s">
        <v>42</v>
      </c>
      <c r="C12" s="188">
        <v>25714</v>
      </c>
      <c r="D12" s="237">
        <f>C12/TAB102!C11*100</f>
        <v>77.22153818432986</v>
      </c>
      <c r="E12" s="188">
        <v>20698</v>
      </c>
      <c r="F12" s="237">
        <f>E12/TAB102!E11*100</f>
        <v>79.64445128520856</v>
      </c>
      <c r="G12" s="188">
        <v>3294</v>
      </c>
      <c r="H12" s="237">
        <f>G12/TAB102!G11*100</f>
        <v>66.84253246753246</v>
      </c>
      <c r="I12" s="188">
        <v>172</v>
      </c>
      <c r="J12" s="237">
        <f>I12/TAB102!I11*100</f>
        <v>77.13004484304933</v>
      </c>
      <c r="K12" s="188">
        <v>909</v>
      </c>
      <c r="L12" s="237">
        <f>K12/TAB102!K11*100</f>
        <v>74.44717444717445</v>
      </c>
      <c r="M12" s="188">
        <v>569</v>
      </c>
      <c r="N12" s="237">
        <f>M12/TAB102!M11*100</f>
        <v>69.30572472594397</v>
      </c>
      <c r="O12" s="266">
        <v>1030</v>
      </c>
      <c r="P12" s="237">
        <f>O12/TAB102!O11*100</f>
        <v>72.74011299435028</v>
      </c>
      <c r="Q12" s="188">
        <v>1444</v>
      </c>
      <c r="R12" s="237">
        <f>Q12/TAB102!Q11*100</f>
        <v>70.85377821393523</v>
      </c>
    </row>
    <row r="13" spans="2:18" ht="19.5" customHeight="1">
      <c r="B13" s="221" t="s">
        <v>43</v>
      </c>
      <c r="C13" s="188">
        <v>23020</v>
      </c>
      <c r="D13" s="237">
        <f>C13/TAB102!C12*100</f>
        <v>81.06204662300162</v>
      </c>
      <c r="E13" s="188">
        <v>18903</v>
      </c>
      <c r="F13" s="237">
        <f>E13/TAB102!E12*100</f>
        <v>83.07550320822712</v>
      </c>
      <c r="G13" s="188">
        <v>2331</v>
      </c>
      <c r="H13" s="237">
        <f>G13/TAB102!G12*100</f>
        <v>70.31674208144797</v>
      </c>
      <c r="I13" s="188">
        <v>94</v>
      </c>
      <c r="J13" s="237">
        <f>I13/TAB102!I12*100</f>
        <v>82.45614035087719</v>
      </c>
      <c r="K13" s="188">
        <v>1181</v>
      </c>
      <c r="L13" s="237">
        <f>K13/TAB102!K12*100</f>
        <v>80.34013605442178</v>
      </c>
      <c r="M13" s="188">
        <v>439</v>
      </c>
      <c r="N13" s="237">
        <f>M13/TAB102!M12*100</f>
        <v>69.0251572327044</v>
      </c>
      <c r="O13" s="266">
        <v>911</v>
      </c>
      <c r="P13" s="237">
        <f>O13/TAB102!O12*100</f>
        <v>76.29815745393634</v>
      </c>
      <c r="Q13" s="188">
        <v>1044</v>
      </c>
      <c r="R13" s="237">
        <f>Q13/TAB102!Q12*100</f>
        <v>71.26279863481228</v>
      </c>
    </row>
    <row r="14" spans="2:18" ht="19.5" customHeight="1">
      <c r="B14" s="221" t="s">
        <v>44</v>
      </c>
      <c r="C14" s="188">
        <v>9191</v>
      </c>
      <c r="D14" s="237">
        <f>C14/TAB102!C13*100</f>
        <v>79.12362258953168</v>
      </c>
      <c r="E14" s="188">
        <v>7211</v>
      </c>
      <c r="F14" s="237">
        <f>E14/TAB102!E13*100</f>
        <v>81.15012379023182</v>
      </c>
      <c r="G14" s="188">
        <v>1063</v>
      </c>
      <c r="H14" s="237">
        <f>G14/TAB102!G13*100</f>
        <v>70.02635046113306</v>
      </c>
      <c r="I14" s="188">
        <v>36</v>
      </c>
      <c r="J14" s="237">
        <f>I14/TAB102!I13*100</f>
        <v>80</v>
      </c>
      <c r="K14" s="188">
        <v>590</v>
      </c>
      <c r="L14" s="237">
        <f>K14/TAB102!K13*100</f>
        <v>78.24933687002653</v>
      </c>
      <c r="M14" s="188">
        <v>264</v>
      </c>
      <c r="N14" s="237">
        <f>M14/TAB102!M13*100</f>
        <v>71.15902964959568</v>
      </c>
      <c r="O14" s="266">
        <v>366</v>
      </c>
      <c r="P14" s="237">
        <f>O14/TAB102!O13*100</f>
        <v>69.58174904942965</v>
      </c>
      <c r="Q14" s="188">
        <v>551</v>
      </c>
      <c r="R14" s="237">
        <f>Q14/TAB102!Q13*100</f>
        <v>70.46035805626599</v>
      </c>
    </row>
    <row r="15" spans="2:18" ht="19.5" customHeight="1">
      <c r="B15" s="221" t="s">
        <v>73</v>
      </c>
      <c r="C15" s="188">
        <v>2082</v>
      </c>
      <c r="D15" s="237">
        <f>C15/TAB102!C14*100</f>
        <v>75.10822510822511</v>
      </c>
      <c r="E15" s="188">
        <v>1604</v>
      </c>
      <c r="F15" s="237">
        <f>E15/TAB102!E14*100</f>
        <v>77.90189412336086</v>
      </c>
      <c r="G15" s="188">
        <v>303</v>
      </c>
      <c r="H15" s="237">
        <f>G15/TAB102!G14*100</f>
        <v>67.1840354767184</v>
      </c>
      <c r="I15" s="188">
        <v>9</v>
      </c>
      <c r="J15" s="237">
        <f>I15/TAB102!I14*100</f>
        <v>75</v>
      </c>
      <c r="K15" s="188">
        <v>106</v>
      </c>
      <c r="L15" s="237">
        <f>K15/TAB102!K14*100</f>
        <v>66.66666666666666</v>
      </c>
      <c r="M15" s="188">
        <v>54</v>
      </c>
      <c r="N15" s="237">
        <f>M15/TAB102!M14*100</f>
        <v>67.5</v>
      </c>
      <c r="O15" s="266">
        <v>98</v>
      </c>
      <c r="P15" s="237">
        <f>O15/TAB102!O14*100</f>
        <v>66.21621621621621</v>
      </c>
      <c r="Q15" s="188">
        <v>119</v>
      </c>
      <c r="R15" s="237">
        <f>Q15/TAB102!Q14*100</f>
        <v>76.28205128205127</v>
      </c>
    </row>
    <row r="16" spans="2:18" ht="19.5" customHeight="1">
      <c r="B16" s="223" t="s">
        <v>54</v>
      </c>
      <c r="C16" s="225">
        <v>83766</v>
      </c>
      <c r="D16" s="238">
        <f>C16/TAB102!C15*100</f>
        <v>74.32125492422898</v>
      </c>
      <c r="E16" s="225">
        <v>64540</v>
      </c>
      <c r="F16" s="238">
        <f>E16/TAB102!E15*100</f>
        <v>77.80684516992369</v>
      </c>
      <c r="G16" s="225">
        <v>13480</v>
      </c>
      <c r="H16" s="238">
        <f>G16/TAB102!G15*100</f>
        <v>62.341025759607824</v>
      </c>
      <c r="I16" s="225">
        <v>516</v>
      </c>
      <c r="J16" s="238">
        <f>I16/TAB102!I15*100</f>
        <v>72.67605633802818</v>
      </c>
      <c r="K16" s="225">
        <v>3029</v>
      </c>
      <c r="L16" s="238">
        <f>K16/TAB102!K15*100</f>
        <v>75.40453074433657</v>
      </c>
      <c r="M16" s="225">
        <v>1931</v>
      </c>
      <c r="N16" s="238">
        <f>M16/TAB102!M15*100</f>
        <v>65.03873358033007</v>
      </c>
      <c r="O16" s="267">
        <v>2961</v>
      </c>
      <c r="P16" s="238">
        <f>O16/TAB102!O15*100</f>
        <v>70.21579321792744</v>
      </c>
      <c r="Q16" s="225">
        <v>5093</v>
      </c>
      <c r="R16" s="238">
        <f>Q16/TAB102!Q15*100</f>
        <v>67.03962090298802</v>
      </c>
    </row>
    <row r="17" spans="2:18" ht="19.5" customHeight="1">
      <c r="B17" s="239"/>
      <c r="C17" s="240"/>
      <c r="D17" s="241"/>
      <c r="E17" s="240"/>
      <c r="F17" s="241"/>
      <c r="G17" s="240"/>
      <c r="H17" s="241"/>
      <c r="I17" s="240"/>
      <c r="J17" s="241"/>
      <c r="K17" s="240"/>
      <c r="L17" s="241"/>
      <c r="M17" s="240"/>
      <c r="N17" s="241"/>
      <c r="O17" s="241"/>
      <c r="P17" s="241"/>
      <c r="Q17" s="239"/>
      <c r="R17" s="241"/>
    </row>
    <row r="18" spans="2:18" ht="31.5" customHeight="1">
      <c r="B18" s="329" t="s">
        <v>138</v>
      </c>
      <c r="C18" s="330"/>
      <c r="D18" s="330"/>
      <c r="E18" s="330"/>
      <c r="F18" s="330"/>
      <c r="G18" s="330"/>
      <c r="H18" s="330"/>
      <c r="I18" s="330"/>
      <c r="J18" s="330"/>
      <c r="K18" s="330"/>
      <c r="L18" s="330"/>
      <c r="M18" s="330"/>
      <c r="N18" s="330"/>
      <c r="O18" s="330"/>
      <c r="P18" s="330"/>
      <c r="Q18" s="330"/>
      <c r="R18" s="330"/>
    </row>
    <row r="19" spans="2:18" ht="23.25" customHeight="1">
      <c r="B19" s="296" t="s">
        <v>139</v>
      </c>
      <c r="C19" s="297"/>
      <c r="D19" s="297"/>
      <c r="E19" s="297"/>
      <c r="F19" s="297"/>
      <c r="G19" s="297"/>
      <c r="H19" s="297"/>
      <c r="I19" s="297"/>
      <c r="J19" s="297"/>
      <c r="K19" s="297"/>
      <c r="L19" s="297"/>
      <c r="M19" s="297"/>
      <c r="N19" s="297"/>
      <c r="O19" s="297"/>
      <c r="P19" s="297"/>
      <c r="Q19" s="297"/>
      <c r="R19" s="297"/>
    </row>
    <row r="20" spans="2:18" ht="12.75">
      <c r="B20" s="300" t="s">
        <v>278</v>
      </c>
      <c r="C20" s="301"/>
      <c r="D20" s="301"/>
      <c r="E20" s="301"/>
      <c r="F20" s="301"/>
      <c r="G20" s="301"/>
      <c r="H20" s="301"/>
      <c r="I20" s="301"/>
      <c r="J20" s="301"/>
      <c r="K20" s="301"/>
      <c r="L20" s="301"/>
      <c r="M20" s="301"/>
      <c r="N20" s="301"/>
      <c r="O20" s="301"/>
      <c r="P20" s="301"/>
      <c r="Q20" s="301"/>
      <c r="R20" s="301"/>
    </row>
  </sheetData>
  <sheetProtection/>
  <mergeCells count="6">
    <mergeCell ref="B19:R19"/>
    <mergeCell ref="B6:B8"/>
    <mergeCell ref="B20:R20"/>
    <mergeCell ref="B18:R18"/>
    <mergeCell ref="M7:N7"/>
    <mergeCell ref="O6:R6"/>
  </mergeCells>
  <printOptions horizontalCentered="1"/>
  <pageMargins left="0" right="0" top="0.5" bottom="0.5" header="0.25" footer="0.2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9.33203125" defaultRowHeight="12.75"/>
  <cols>
    <col min="1" max="1" width="4.5" style="1" customWidth="1"/>
    <col min="2" max="2" width="15.83203125" style="1" customWidth="1"/>
    <col min="3" max="3" width="10.66015625" style="1" bestFit="1" customWidth="1"/>
    <col min="4" max="4" width="9.33203125" style="1" customWidth="1"/>
    <col min="5" max="5" width="10.66015625" style="1" bestFit="1" customWidth="1"/>
    <col min="6" max="6" width="9.33203125" style="1" customWidth="1"/>
    <col min="7" max="7" width="10.66015625" style="1" bestFit="1" customWidth="1"/>
    <col min="8" max="8" width="9.33203125" style="1" customWidth="1"/>
    <col min="9" max="9" width="10.66015625" style="1" bestFit="1" customWidth="1"/>
    <col min="10" max="16384" width="9.33203125" style="1" customWidth="1"/>
  </cols>
  <sheetData>
    <row r="1" ht="15.75">
      <c r="A1" s="36"/>
    </row>
    <row r="2" spans="2:10" ht="15">
      <c r="B2" s="39" t="s">
        <v>74</v>
      </c>
      <c r="C2" s="39"/>
      <c r="D2" s="39"/>
      <c r="E2" s="39"/>
      <c r="F2" s="39"/>
      <c r="G2" s="39"/>
      <c r="H2" s="39"/>
      <c r="I2" s="39"/>
      <c r="J2" s="39"/>
    </row>
    <row r="3" spans="2:10" ht="15.75">
      <c r="B3" s="75" t="s">
        <v>75</v>
      </c>
      <c r="C3" s="39"/>
      <c r="D3" s="39"/>
      <c r="E3" s="39"/>
      <c r="F3" s="39"/>
      <c r="G3" s="39"/>
      <c r="H3" s="39"/>
      <c r="I3" s="39"/>
      <c r="J3" s="39"/>
    </row>
    <row r="4" spans="2:10" ht="15">
      <c r="B4" s="39" t="s">
        <v>276</v>
      </c>
      <c r="C4" s="39"/>
      <c r="D4" s="39"/>
      <c r="E4" s="39"/>
      <c r="F4" s="39"/>
      <c r="G4" s="39"/>
      <c r="H4" s="39"/>
      <c r="I4" s="39"/>
      <c r="J4" s="39"/>
    </row>
    <row r="5" spans="2:10" ht="15">
      <c r="B5" s="326" t="s">
        <v>151</v>
      </c>
      <c r="C5" s="58" t="s">
        <v>27</v>
      </c>
      <c r="D5" s="58"/>
      <c r="E5" s="58"/>
      <c r="F5" s="58"/>
      <c r="G5" s="58"/>
      <c r="H5" s="58"/>
      <c r="I5" s="58"/>
      <c r="J5" s="62"/>
    </row>
    <row r="6" spans="2:10" ht="15">
      <c r="B6" s="327"/>
      <c r="C6" s="122" t="s">
        <v>29</v>
      </c>
      <c r="D6" s="62"/>
      <c r="E6" s="64" t="s">
        <v>30</v>
      </c>
      <c r="F6" s="62"/>
      <c r="G6" s="64" t="s">
        <v>31</v>
      </c>
      <c r="H6" s="62"/>
      <c r="I6" s="64" t="s">
        <v>34</v>
      </c>
      <c r="J6" s="62"/>
    </row>
    <row r="7" spans="2:10" ht="15">
      <c r="B7" s="328"/>
      <c r="C7" s="123" t="s">
        <v>22</v>
      </c>
      <c r="D7" s="124" t="s">
        <v>76</v>
      </c>
      <c r="E7" s="124" t="s">
        <v>22</v>
      </c>
      <c r="F7" s="124" t="s">
        <v>76</v>
      </c>
      <c r="G7" s="124" t="s">
        <v>22</v>
      </c>
      <c r="H7" s="124" t="s">
        <v>76</v>
      </c>
      <c r="I7" s="124" t="s">
        <v>22</v>
      </c>
      <c r="J7" s="124" t="s">
        <v>76</v>
      </c>
    </row>
    <row r="8" spans="2:13" ht="19.5" customHeight="1">
      <c r="B8" s="125" t="s">
        <v>72</v>
      </c>
      <c r="C8" s="250">
        <v>8</v>
      </c>
      <c r="D8" s="95">
        <f>C8/TAB102!C8*1000</f>
        <v>76.1904761904762</v>
      </c>
      <c r="E8" s="250">
        <v>3</v>
      </c>
      <c r="F8" s="99" t="s">
        <v>55</v>
      </c>
      <c r="G8" s="250">
        <v>5</v>
      </c>
      <c r="H8" s="99" t="s">
        <v>55</v>
      </c>
      <c r="I8" s="278" t="s">
        <v>53</v>
      </c>
      <c r="J8" s="279" t="s">
        <v>53</v>
      </c>
      <c r="M8" s="19"/>
    </row>
    <row r="9" spans="2:13" ht="19.5" customHeight="1">
      <c r="B9" s="125" t="s">
        <v>40</v>
      </c>
      <c r="C9" s="251">
        <v>189</v>
      </c>
      <c r="D9" s="95">
        <f>C9/TAB102!C9*1000</f>
        <v>21.25267063982908</v>
      </c>
      <c r="E9" s="251">
        <v>73</v>
      </c>
      <c r="F9" s="95">
        <f>E9/TAB102!E9*1000</f>
        <v>14.75343573160873</v>
      </c>
      <c r="G9" s="251">
        <v>101</v>
      </c>
      <c r="H9" s="95">
        <f>G9/TAB102!G9*1000</f>
        <v>29.51490356516657</v>
      </c>
      <c r="I9" s="251">
        <v>15</v>
      </c>
      <c r="J9" s="95">
        <v>30.8</v>
      </c>
      <c r="M9" s="19"/>
    </row>
    <row r="10" spans="2:13" ht="19.5" customHeight="1">
      <c r="B10" s="125" t="s">
        <v>41</v>
      </c>
      <c r="C10" s="251">
        <v>414</v>
      </c>
      <c r="D10" s="95">
        <f>C10/TAB102!C10*1000</f>
        <v>14.991309385863268</v>
      </c>
      <c r="E10" s="251">
        <v>180</v>
      </c>
      <c r="F10" s="95">
        <f>E10/TAB102!E10*1000</f>
        <v>9.851677521755787</v>
      </c>
      <c r="G10" s="251">
        <v>206</v>
      </c>
      <c r="H10" s="95">
        <f>G10/TAB102!G10*1000</f>
        <v>25.993690851735014</v>
      </c>
      <c r="I10" s="251">
        <v>28</v>
      </c>
      <c r="J10" s="95">
        <v>21.6</v>
      </c>
      <c r="M10" s="19"/>
    </row>
    <row r="11" spans="2:13" ht="19.5" customHeight="1">
      <c r="B11" s="125" t="s">
        <v>42</v>
      </c>
      <c r="C11" s="251">
        <v>309</v>
      </c>
      <c r="D11" s="95">
        <f>C11/TAB102!C11*1000</f>
        <v>9.279557944683024</v>
      </c>
      <c r="E11" s="251">
        <v>175</v>
      </c>
      <c r="F11" s="95">
        <f>E11/TAB102!E11*1000</f>
        <v>6.7338771740803445</v>
      </c>
      <c r="G11" s="251">
        <v>104</v>
      </c>
      <c r="H11" s="95">
        <f>G11/TAB102!G11*1000</f>
        <v>21.103896103896105</v>
      </c>
      <c r="I11" s="251">
        <v>28</v>
      </c>
      <c r="J11" s="95">
        <v>12.4</v>
      </c>
      <c r="M11" s="19"/>
    </row>
    <row r="12" spans="2:13" ht="19.5" customHeight="1">
      <c r="B12" s="125" t="s">
        <v>43</v>
      </c>
      <c r="C12" s="251">
        <v>191</v>
      </c>
      <c r="D12" s="95">
        <f>C12/TAB102!C12*1000</f>
        <v>6.725825762377632</v>
      </c>
      <c r="E12" s="251">
        <v>120</v>
      </c>
      <c r="F12" s="95">
        <f>E12/TAB102!E12*1000</f>
        <v>5.273798013536082</v>
      </c>
      <c r="G12" s="251">
        <v>56</v>
      </c>
      <c r="H12" s="95">
        <f>G12/TAB102!G12*1000</f>
        <v>16.89291101055807</v>
      </c>
      <c r="I12" s="251">
        <v>14</v>
      </c>
      <c r="J12" s="95">
        <v>6.3</v>
      </c>
      <c r="M12" s="19"/>
    </row>
    <row r="13" spans="2:13" ht="19.5" customHeight="1">
      <c r="B13" s="125" t="s">
        <v>44</v>
      </c>
      <c r="C13" s="251">
        <v>120</v>
      </c>
      <c r="D13" s="95">
        <f>C13/TAB102!C13*1000</f>
        <v>10.330578512396695</v>
      </c>
      <c r="E13" s="251">
        <v>66</v>
      </c>
      <c r="F13" s="95">
        <f>E13/TAB102!E13*1000</f>
        <v>7.427413909520594</v>
      </c>
      <c r="G13" s="251">
        <v>46</v>
      </c>
      <c r="H13" s="95">
        <f>G13/TAB102!G13*1000</f>
        <v>30.303030303030305</v>
      </c>
      <c r="I13" s="251">
        <v>7</v>
      </c>
      <c r="J13" s="95">
        <v>6</v>
      </c>
      <c r="M13" s="19"/>
    </row>
    <row r="14" spans="2:13" ht="19.5" customHeight="1">
      <c r="B14" s="125" t="s">
        <v>73</v>
      </c>
      <c r="C14" s="251">
        <v>40</v>
      </c>
      <c r="D14" s="95">
        <f>C14/TAB102!C14*1000</f>
        <v>14.43001443001443</v>
      </c>
      <c r="E14" s="251">
        <v>21</v>
      </c>
      <c r="F14" s="95">
        <f>E14/TAB102!E14*1000</f>
        <v>10.199125789218067</v>
      </c>
      <c r="G14" s="251">
        <v>14</v>
      </c>
      <c r="H14" s="95">
        <f>G14/TAB102!G14*1000</f>
        <v>31.042128603104214</v>
      </c>
      <c r="I14" s="251">
        <v>5</v>
      </c>
      <c r="J14" s="277" t="s">
        <v>55</v>
      </c>
      <c r="M14" s="19"/>
    </row>
    <row r="15" spans="2:13" ht="19.5" customHeight="1">
      <c r="B15" s="76" t="s">
        <v>54</v>
      </c>
      <c r="C15" s="248">
        <v>1271</v>
      </c>
      <c r="D15" s="126">
        <f>C15/TAB102!C15*1000</f>
        <v>11.276927990914576</v>
      </c>
      <c r="E15" s="248">
        <v>638</v>
      </c>
      <c r="F15" s="126">
        <f>E15/TAB102!E15*1000</f>
        <v>7.691473073816441</v>
      </c>
      <c r="G15" s="248">
        <v>532</v>
      </c>
      <c r="H15" s="126">
        <f>G15/TAB102!G15*1000</f>
        <v>24.603431531239885</v>
      </c>
      <c r="I15" s="248">
        <v>97</v>
      </c>
      <c r="J15" s="95">
        <v>12.6</v>
      </c>
      <c r="M15" s="19"/>
    </row>
    <row r="16" spans="2:10" ht="45">
      <c r="B16" s="261" t="s">
        <v>133</v>
      </c>
      <c r="C16" s="334">
        <v>25.256</v>
      </c>
      <c r="D16" s="335"/>
      <c r="E16" s="304">
        <v>26.174</v>
      </c>
      <c r="F16" s="335"/>
      <c r="G16" s="304">
        <v>23</v>
      </c>
      <c r="H16" s="335"/>
      <c r="I16" s="304">
        <v>25</v>
      </c>
      <c r="J16" s="335"/>
    </row>
    <row r="17" spans="2:10" ht="33" customHeight="1">
      <c r="B17" s="296" t="s">
        <v>140</v>
      </c>
      <c r="C17" s="297"/>
      <c r="D17" s="297"/>
      <c r="E17" s="297"/>
      <c r="F17" s="297"/>
      <c r="G17" s="297"/>
      <c r="H17" s="297"/>
      <c r="I17" s="297"/>
      <c r="J17" s="297"/>
    </row>
    <row r="18" spans="2:10" ht="32.25" customHeight="1">
      <c r="B18" s="296" t="s">
        <v>141</v>
      </c>
      <c r="C18" s="297"/>
      <c r="D18" s="297"/>
      <c r="E18" s="297"/>
      <c r="F18" s="297"/>
      <c r="G18" s="297"/>
      <c r="H18" s="297"/>
      <c r="I18" s="297"/>
      <c r="J18" s="297"/>
    </row>
    <row r="19" spans="2:10" ht="12.75">
      <c r="B19" s="300" t="s">
        <v>278</v>
      </c>
      <c r="C19" s="301"/>
      <c r="D19" s="301"/>
      <c r="E19" s="301"/>
      <c r="F19" s="301"/>
      <c r="G19" s="301"/>
      <c r="H19" s="301"/>
      <c r="I19" s="301"/>
      <c r="J19" s="301"/>
    </row>
    <row r="20" ht="12.75">
      <c r="B20" s="31"/>
    </row>
  </sheetData>
  <sheetProtection/>
  <mergeCells count="8">
    <mergeCell ref="B19:J19"/>
    <mergeCell ref="B17:J17"/>
    <mergeCell ref="B18:J18"/>
    <mergeCell ref="B5:B7"/>
    <mergeCell ref="C16:D16"/>
    <mergeCell ref="E16:F16"/>
    <mergeCell ref="G16:H16"/>
    <mergeCell ref="I16:J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Lindsey Myers</cp:lastModifiedBy>
  <cp:lastPrinted>2014-11-14T18:47:17Z</cp:lastPrinted>
  <dcterms:created xsi:type="dcterms:W3CDTF">1998-12-11T15:18:43Z</dcterms:created>
  <dcterms:modified xsi:type="dcterms:W3CDTF">2015-05-21T12:14:24Z</dcterms:modified>
  <cp:category/>
  <cp:version/>
  <cp:contentType/>
  <cp:contentStatus/>
</cp:coreProperties>
</file>