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yersL\Desktop\"/>
    </mc:Choice>
  </mc:AlternateContent>
  <bookViews>
    <workbookView xWindow="-15" yWindow="1125" windowWidth="9660" windowHeight="5445"/>
  </bookViews>
  <sheets>
    <sheet name="Index" sheetId="66" r:id="rId1"/>
    <sheet name="Table 1" sheetId="2" r:id="rId2"/>
    <sheet name="Table 2" sheetId="3" r:id="rId3"/>
    <sheet name="Table 3" sheetId="4" r:id="rId4"/>
    <sheet name="Table 4" sheetId="5" r:id="rId5"/>
    <sheet name="Table 5" sheetId="6" r:id="rId6"/>
    <sheet name="Table 6" sheetId="8" r:id="rId7"/>
    <sheet name="Table 8" sheetId="10" r:id="rId8"/>
    <sheet name="Table 9" sheetId="32" r:id="rId9"/>
    <sheet name="Table 10" sheetId="31" r:id="rId10"/>
    <sheet name="Table 11" sheetId="30" r:id="rId11"/>
    <sheet name="Table 12" sheetId="38" r:id="rId12"/>
    <sheet name="Table 13" sheetId="37" r:id="rId13"/>
    <sheet name="Table 14" sheetId="36" r:id="rId14"/>
    <sheet name="Table18" sheetId="35" r:id="rId15"/>
    <sheet name="Table 19" sheetId="54" r:id="rId16"/>
    <sheet name="Table 20" sheetId="53" r:id="rId17"/>
    <sheet name="Table 21" sheetId="52" r:id="rId18"/>
    <sheet name="Table 22" sheetId="51" r:id="rId19"/>
    <sheet name="Table 23" sheetId="50" r:id="rId20"/>
    <sheet name="Table 24" sheetId="49" r:id="rId21"/>
    <sheet name="Table 25" sheetId="48" r:id="rId22"/>
    <sheet name="Table 26" sheetId="47" r:id="rId23"/>
    <sheet name="Table 27" sheetId="46" r:id="rId24"/>
    <sheet name="Table 28" sheetId="45" r:id="rId25"/>
    <sheet name="Table 29" sheetId="44" r:id="rId26"/>
    <sheet name="Table 30" sheetId="43" r:id="rId27"/>
    <sheet name="Table 31" sheetId="42" r:id="rId28"/>
    <sheet name="Table 32" sheetId="41" r:id="rId29"/>
    <sheet name="Table 33" sheetId="40" r:id="rId30"/>
    <sheet name="Table 34" sheetId="39" r:id="rId31"/>
    <sheet name="Table 35" sheetId="34" r:id="rId32"/>
    <sheet name="Table 36" sheetId="33" r:id="rId33"/>
    <sheet name="Table 37" sheetId="62" r:id="rId34"/>
    <sheet name="Table 38" sheetId="61" r:id="rId35"/>
    <sheet name="Table 39" sheetId="60" r:id="rId36"/>
    <sheet name="Table 40" sheetId="59" r:id="rId37"/>
    <sheet name="MVA" sheetId="58" r:id="rId38"/>
    <sheet name="Alzheimers" sheetId="57" r:id="rId39"/>
    <sheet name="Septicemia" sheetId="56" r:id="rId40"/>
    <sheet name="Athero" sheetId="55" r:id="rId41"/>
    <sheet name="Table 41" sheetId="65" r:id="rId42"/>
    <sheet name="Table 42" sheetId="64" r:id="rId43"/>
    <sheet name="Table 43" sheetId="63" r:id="rId44"/>
    <sheet name="Table 44" sheetId="29" r:id="rId45"/>
  </sheets>
  <definedNames>
    <definedName name="_xlnm.Print_Area" localSheetId="1">'Table 1'!$B$1:$M$63</definedName>
    <definedName name="_xlnm.Print_Area" localSheetId="2">'Table 2'!$B$2:$L$63</definedName>
    <definedName name="_xlnm.Print_Area" localSheetId="3">'Table 3'!$B$2:$L$58</definedName>
    <definedName name="_xlnm.Print_Area" localSheetId="4">'Table 4'!$B$2:$K$55</definedName>
    <definedName name="_xlnm.Print_Area" localSheetId="5">'Table 5'!$B$1:$M$62</definedName>
    <definedName name="_xlnm.Print_Area" localSheetId="6">'Table 6'!$B$1:$M$63</definedName>
    <definedName name="_xlnm.Print_Area" localSheetId="7">'Table 8'!$B$1:$L$60</definedName>
  </definedNames>
  <calcPr calcId="152511" fullPrecision="0"/>
</workbook>
</file>

<file path=xl/calcChain.xml><?xml version="1.0" encoding="utf-8"?>
<calcChain xmlns="http://schemas.openxmlformats.org/spreadsheetml/2006/main">
  <c r="N7" i="36" l="1"/>
  <c r="AI94" i="36" l="1"/>
  <c r="Q13" i="36"/>
  <c r="N59" i="36"/>
  <c r="H7" i="36"/>
  <c r="F7" i="36"/>
  <c r="E7" i="36"/>
  <c r="D7" i="36"/>
  <c r="E6" i="65" l="1"/>
  <c r="E106" i="65" l="1"/>
  <c r="E105" i="65"/>
  <c r="E104" i="65"/>
  <c r="E102" i="65"/>
  <c r="E101" i="65"/>
  <c r="E100" i="65"/>
  <c r="E99" i="65"/>
  <c r="E98" i="65"/>
  <c r="E96" i="65"/>
  <c r="E95" i="65"/>
  <c r="E94" i="65"/>
  <c r="E93" i="65"/>
  <c r="E92" i="65"/>
  <c r="E90" i="65"/>
  <c r="E89" i="65"/>
  <c r="E88" i="65"/>
  <c r="E87" i="65"/>
  <c r="E86" i="65"/>
  <c r="E84" i="65"/>
  <c r="E83" i="65"/>
  <c r="E82" i="65"/>
  <c r="E81" i="65"/>
  <c r="E80" i="65"/>
  <c r="E78" i="65"/>
  <c r="E77" i="65"/>
  <c r="E76" i="65"/>
  <c r="E75" i="65"/>
  <c r="E74" i="65"/>
  <c r="E72" i="65"/>
  <c r="E71" i="65"/>
  <c r="E70" i="65"/>
  <c r="E69" i="65"/>
  <c r="E68" i="65"/>
  <c r="E66" i="65"/>
  <c r="E65" i="65"/>
  <c r="E64" i="65"/>
  <c r="E63" i="65"/>
  <c r="E62" i="65"/>
  <c r="E60" i="65"/>
  <c r="E59" i="65"/>
  <c r="E58" i="65"/>
  <c r="E57" i="65"/>
  <c r="E56" i="65"/>
  <c r="E54" i="65"/>
  <c r="E53" i="65"/>
  <c r="E52" i="65"/>
  <c r="E51" i="65"/>
  <c r="E50" i="65"/>
  <c r="E48" i="65"/>
  <c r="E47" i="65"/>
  <c r="E46" i="65"/>
  <c r="E45" i="65"/>
  <c r="E44" i="65"/>
  <c r="E42" i="65"/>
  <c r="E41" i="65"/>
  <c r="E40" i="65"/>
  <c r="E39" i="65"/>
  <c r="E38" i="65"/>
  <c r="E36" i="65"/>
  <c r="E35" i="65"/>
  <c r="E34" i="65"/>
  <c r="E33" i="65"/>
  <c r="E32" i="65"/>
  <c r="E30" i="65"/>
  <c r="E29" i="65"/>
  <c r="E28" i="65"/>
  <c r="E27" i="65"/>
  <c r="E26" i="65"/>
  <c r="E24" i="65"/>
  <c r="E23" i="65"/>
  <c r="E22" i="65"/>
  <c r="E21" i="65"/>
  <c r="E20" i="65"/>
  <c r="E18" i="65"/>
  <c r="E17" i="65"/>
  <c r="E16" i="65"/>
  <c r="E15" i="65"/>
  <c r="E14" i="65"/>
  <c r="E12" i="65"/>
  <c r="E11" i="65"/>
  <c r="E10" i="65"/>
  <c r="E9" i="65"/>
  <c r="E8" i="65"/>
  <c r="C108" i="38" l="1"/>
  <c r="J94" i="38"/>
  <c r="J10" i="38"/>
  <c r="J11" i="38"/>
  <c r="J12" i="38"/>
  <c r="J13" i="38"/>
  <c r="J15" i="38"/>
  <c r="J16" i="38"/>
  <c r="J17" i="38"/>
  <c r="J18" i="38"/>
  <c r="J19" i="38"/>
  <c r="J21" i="38"/>
  <c r="J22" i="38"/>
  <c r="J23" i="38"/>
  <c r="J24" i="38"/>
  <c r="J25" i="38"/>
  <c r="J27" i="38"/>
  <c r="J28" i="38"/>
  <c r="J29" i="38"/>
  <c r="J30" i="38"/>
  <c r="J31" i="38"/>
  <c r="J33" i="38"/>
  <c r="J34" i="38"/>
  <c r="J35" i="38"/>
  <c r="J36" i="38"/>
  <c r="J37" i="38"/>
  <c r="J39" i="38"/>
  <c r="J40" i="38"/>
  <c r="J41" i="38"/>
  <c r="J42" i="38"/>
  <c r="J43" i="38"/>
  <c r="J45" i="38"/>
  <c r="J46" i="38"/>
  <c r="J47" i="38"/>
  <c r="J48" i="38"/>
  <c r="J49" i="38"/>
  <c r="J51" i="38"/>
  <c r="J52" i="38"/>
  <c r="J53" i="38"/>
  <c r="J54" i="38"/>
  <c r="J55" i="38"/>
  <c r="J57" i="38"/>
  <c r="J58" i="38"/>
  <c r="J59" i="38"/>
  <c r="J60" i="38"/>
  <c r="J61" i="38"/>
  <c r="J63" i="38"/>
  <c r="J64" i="38"/>
  <c r="J65" i="38"/>
  <c r="J66" i="38"/>
  <c r="J67" i="38"/>
  <c r="J69" i="38"/>
  <c r="J70" i="38"/>
  <c r="J71" i="38"/>
  <c r="J72" i="38"/>
  <c r="J73" i="38"/>
  <c r="J75" i="38"/>
  <c r="J76" i="38"/>
  <c r="J77" i="38"/>
  <c r="J78" i="38"/>
  <c r="J79" i="38"/>
  <c r="J81" i="38"/>
  <c r="J82" i="38"/>
  <c r="J83" i="38"/>
  <c r="J84" i="38"/>
  <c r="J85" i="38"/>
  <c r="J87" i="38"/>
  <c r="J88" i="38"/>
  <c r="J89" i="38"/>
  <c r="J90" i="38"/>
  <c r="J91" i="38"/>
  <c r="J93" i="38"/>
  <c r="J95" i="38"/>
  <c r="J96" i="38"/>
  <c r="J97" i="38"/>
  <c r="J99" i="38"/>
  <c r="J100" i="38"/>
  <c r="J101" i="38"/>
  <c r="J102" i="38"/>
  <c r="J103" i="38"/>
  <c r="J105" i="38"/>
  <c r="J106" i="38"/>
  <c r="J107" i="38"/>
  <c r="J9" i="38"/>
  <c r="AF7" i="36"/>
  <c r="V7" i="36"/>
  <c r="P7" i="36"/>
  <c r="K7" i="36"/>
  <c r="L7" i="36"/>
  <c r="M7" i="36"/>
  <c r="I7" i="36"/>
  <c r="J7" i="38" l="1"/>
  <c r="AI101" i="36"/>
  <c r="AI102" i="36"/>
  <c r="AI103" i="36"/>
  <c r="AI105" i="36"/>
  <c r="AI106" i="36"/>
  <c r="AI107" i="36"/>
  <c r="AI91" i="36"/>
  <c r="AI95" i="36"/>
  <c r="AI96" i="36"/>
  <c r="AI97" i="36"/>
  <c r="AI99" i="36"/>
  <c r="AI77" i="36"/>
  <c r="AI78" i="36"/>
  <c r="AI79" i="36"/>
  <c r="AI81" i="36"/>
  <c r="AI82" i="36"/>
  <c r="AI83" i="36"/>
  <c r="AI84" i="36"/>
  <c r="AI85" i="36"/>
  <c r="AI87" i="36"/>
  <c r="AI88" i="36"/>
  <c r="AI90" i="36"/>
  <c r="AI67" i="36"/>
  <c r="AI69" i="36"/>
  <c r="AI70" i="36"/>
  <c r="AI71" i="36"/>
  <c r="AI72" i="36"/>
  <c r="AI73" i="36"/>
  <c r="AI75" i="36"/>
  <c r="AI76" i="36"/>
  <c r="AI51" i="36"/>
  <c r="AI52" i="36"/>
  <c r="AI53" i="36"/>
  <c r="AI54" i="36"/>
  <c r="AI55" i="36"/>
  <c r="AI57" i="36"/>
  <c r="AI59" i="36"/>
  <c r="AI60" i="36"/>
  <c r="AI61" i="36"/>
  <c r="AI63" i="36"/>
  <c r="AI64" i="36"/>
  <c r="AI39" i="36"/>
  <c r="AI33" i="36"/>
  <c r="AI34" i="36"/>
  <c r="AI35" i="36"/>
  <c r="AI36" i="36"/>
  <c r="AI37" i="36"/>
  <c r="AI40" i="36"/>
  <c r="AI41" i="36"/>
  <c r="AI42" i="36"/>
  <c r="AI43" i="36"/>
  <c r="AI45" i="36"/>
  <c r="AI46" i="36"/>
  <c r="AI47" i="36"/>
  <c r="AI48" i="36"/>
  <c r="AI49" i="36"/>
  <c r="AI17" i="36"/>
  <c r="AI18" i="36"/>
  <c r="AI19" i="36"/>
  <c r="AI21" i="36"/>
  <c r="AI22" i="36"/>
  <c r="AI23" i="36"/>
  <c r="AI24" i="36"/>
  <c r="AI25" i="36"/>
  <c r="AI27" i="36"/>
  <c r="AI28" i="36"/>
  <c r="AI29" i="36"/>
  <c r="AI30" i="36"/>
  <c r="AI31" i="36"/>
  <c r="AI11" i="36"/>
  <c r="AI12" i="36"/>
  <c r="AI13" i="36"/>
  <c r="Q93" i="36" l="1"/>
  <c r="Q94" i="36"/>
  <c r="Q95" i="36"/>
  <c r="Q96" i="36"/>
  <c r="Q97" i="36"/>
  <c r="Q99" i="36"/>
  <c r="Q100" i="36"/>
  <c r="Q101" i="36"/>
  <c r="Q102" i="36"/>
  <c r="Q103" i="36"/>
  <c r="Q105" i="36"/>
  <c r="Q69" i="36"/>
  <c r="Q70" i="36"/>
  <c r="Q71" i="36"/>
  <c r="Q72" i="36"/>
  <c r="Q73" i="36"/>
  <c r="Q75" i="36"/>
  <c r="Q76" i="36"/>
  <c r="Q77" i="36"/>
  <c r="Q78" i="36"/>
  <c r="Q79" i="36"/>
  <c r="Q81" i="36"/>
  <c r="Q82" i="36"/>
  <c r="Q83" i="36"/>
  <c r="Q84" i="36"/>
  <c r="Q85" i="36"/>
  <c r="Q87" i="36"/>
  <c r="Q63" i="36"/>
  <c r="Q64" i="36"/>
  <c r="Q57" i="36"/>
  <c r="J7" i="36"/>
  <c r="Q29" i="35" l="1"/>
  <c r="P29" i="35"/>
  <c r="O29" i="35"/>
  <c r="N29" i="35"/>
  <c r="M29" i="35"/>
  <c r="L29" i="35"/>
  <c r="K29" i="35"/>
  <c r="J29" i="35"/>
  <c r="I29" i="35"/>
  <c r="H29" i="35"/>
  <c r="G29" i="35"/>
  <c r="F29" i="35"/>
  <c r="E29" i="35"/>
  <c r="D29" i="35"/>
  <c r="C29" i="35"/>
  <c r="AL7" i="36" l="1"/>
  <c r="AH7" i="36"/>
  <c r="AE7" i="36"/>
  <c r="AD7" i="36"/>
  <c r="AB7" i="36"/>
  <c r="Y7" i="36"/>
  <c r="S7" i="36"/>
  <c r="AC7" i="36"/>
  <c r="U7" i="36"/>
  <c r="AK7" i="36"/>
  <c r="AA7" i="36"/>
  <c r="Z7" i="36"/>
  <c r="AJ7" i="36"/>
  <c r="W7" i="36"/>
  <c r="AG7" i="36"/>
  <c r="X7" i="36"/>
  <c r="AI7" i="36" l="1"/>
  <c r="T7" i="36"/>
  <c r="G7" i="36"/>
  <c r="R7" i="36"/>
  <c r="O7" i="36"/>
  <c r="Q7" i="36" l="1"/>
  <c r="E102" i="4" l="1"/>
  <c r="E98" i="4"/>
  <c r="I123" i="2"/>
  <c r="H122" i="2"/>
  <c r="I121" i="2"/>
  <c r="I120" i="2"/>
  <c r="H120" i="2"/>
  <c r="G120" i="2"/>
  <c r="I117" i="2"/>
  <c r="H117" i="2"/>
  <c r="G108" i="2"/>
  <c r="Q108" i="36"/>
  <c r="Q107" i="36"/>
  <c r="Q106" i="36"/>
  <c r="Q91" i="36"/>
  <c r="Q90" i="36"/>
  <c r="Q89" i="36"/>
  <c r="Q88" i="36"/>
  <c r="Q67" i="36"/>
  <c r="Q66" i="36"/>
  <c r="Q65" i="36"/>
  <c r="Q61" i="36"/>
  <c r="Q60" i="36"/>
  <c r="Q59" i="36"/>
  <c r="Q58" i="36"/>
  <c r="Q55" i="36"/>
  <c r="Q54" i="36"/>
  <c r="Q53" i="36"/>
  <c r="Q52" i="36"/>
  <c r="Q51" i="36"/>
  <c r="Q49" i="36"/>
  <c r="Q48" i="36"/>
  <c r="Q47" i="36"/>
  <c r="Q46" i="36"/>
  <c r="Q45" i="36"/>
  <c r="Q43" i="36"/>
  <c r="Q42" i="36"/>
  <c r="Q41" i="36"/>
  <c r="Q40" i="36"/>
  <c r="Q39" i="36"/>
  <c r="Q37" i="36"/>
  <c r="Q36" i="36"/>
  <c r="Q35" i="36"/>
  <c r="Q34" i="36"/>
  <c r="Q33" i="36"/>
  <c r="Q31" i="36"/>
  <c r="Q30" i="36"/>
  <c r="Q29" i="36"/>
  <c r="Q28" i="36"/>
  <c r="Q27" i="36"/>
  <c r="Q25" i="36"/>
  <c r="Q24" i="36"/>
  <c r="Q23" i="36"/>
  <c r="Q22" i="36"/>
  <c r="Q21" i="36"/>
  <c r="Q19" i="36"/>
  <c r="Q18" i="36"/>
  <c r="Q17" i="36"/>
  <c r="Q16" i="36"/>
  <c r="Q15" i="36"/>
  <c r="Q12" i="36"/>
  <c r="Q11" i="36"/>
  <c r="Q10" i="36"/>
  <c r="Q9" i="36"/>
</calcChain>
</file>

<file path=xl/sharedStrings.xml><?xml version="1.0" encoding="utf-8"?>
<sst xmlns="http://schemas.openxmlformats.org/spreadsheetml/2006/main" count="6026" uniqueCount="643">
  <si>
    <t>60-64</t>
  </si>
  <si>
    <t>65-69</t>
  </si>
  <si>
    <t>70-74</t>
  </si>
  <si>
    <t>75-79</t>
  </si>
  <si>
    <t>80-84</t>
  </si>
  <si>
    <t>85+</t>
  </si>
  <si>
    <t>Table 4.19</t>
  </si>
  <si>
    <t>Abridged Life Table</t>
  </si>
  <si>
    <t>Age</t>
  </si>
  <si>
    <t>nqx(1)</t>
  </si>
  <si>
    <t>lx(2)</t>
  </si>
  <si>
    <t>ndx(3)</t>
  </si>
  <si>
    <t>nLx(4)</t>
  </si>
  <si>
    <t>Tx(5)</t>
  </si>
  <si>
    <t>ex(6)</t>
  </si>
  <si>
    <t>00-01</t>
  </si>
  <si>
    <t>01-05</t>
  </si>
  <si>
    <t>05-10</t>
  </si>
  <si>
    <t>10-15</t>
  </si>
  <si>
    <t>15-20</t>
  </si>
  <si>
    <t>20-25</t>
  </si>
  <si>
    <t>25-30</t>
  </si>
  <si>
    <t>30-35</t>
  </si>
  <si>
    <t>35-40</t>
  </si>
  <si>
    <t>40-45</t>
  </si>
  <si>
    <t>45-50</t>
  </si>
  <si>
    <t>50-55</t>
  </si>
  <si>
    <t>55-60</t>
  </si>
  <si>
    <t>60-65</t>
  </si>
  <si>
    <t>65-70</t>
  </si>
  <si>
    <t>70-75</t>
  </si>
  <si>
    <t>75-80</t>
  </si>
  <si>
    <t>80-85</t>
  </si>
  <si>
    <t>Table 4.27</t>
  </si>
  <si>
    <t>Abridged Life Table For Black Females</t>
  </si>
  <si>
    <t>Table 4.26</t>
  </si>
  <si>
    <t>Abridged Life Table For Black Males</t>
  </si>
  <si>
    <t>Table 4.25</t>
  </si>
  <si>
    <t>Abridged Life Table For Blacks</t>
  </si>
  <si>
    <t>Table 4.24</t>
  </si>
  <si>
    <t>Abridged Life Table For White Females</t>
  </si>
  <si>
    <t>Table 4.23</t>
  </si>
  <si>
    <t>Abridged Life Table For White Males</t>
  </si>
  <si>
    <t>Table 4.22</t>
  </si>
  <si>
    <t>Abridged Life Table For Whites</t>
  </si>
  <si>
    <t>Table 4.21</t>
  </si>
  <si>
    <t>Abridged Life Table For Females</t>
  </si>
  <si>
    <t>Table 4.20</t>
  </si>
  <si>
    <t>Abridged Life Table For Males</t>
  </si>
  <si>
    <t>Table 4.28</t>
  </si>
  <si>
    <t>Age-Adjusted Death Rates by Race and Sex,</t>
  </si>
  <si>
    <t>Place</t>
  </si>
  <si>
    <t xml:space="preserve">  Michigan</t>
  </si>
  <si>
    <t>1994</t>
  </si>
  <si>
    <t xml:space="preserve">  United</t>
  </si>
  <si>
    <t xml:space="preserve">  States</t>
  </si>
  <si>
    <t>1995</t>
  </si>
  <si>
    <t>1996</t>
  </si>
  <si>
    <t>1997</t>
  </si>
  <si>
    <t>1998</t>
  </si>
  <si>
    <t>Prior to rate calculations, death records with race not stated were randomly allocated to the white and other than white groups based on the proportion of Michigan resident deaths in each of the racial categories for that year. Records with sex not stated were randomly assigned to male and female (50 percent each). Records with age not stated were allocated to the age group 85 and over.</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</si>
  <si>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all causes of death is 1.00.</t>
  </si>
  <si>
    <t>Age-Adjusted rates are computed by the direct method, using the Year 2000 population as the standard population. Rates are per 100,000 in the specified group.</t>
  </si>
  <si>
    <t>Table 4.30</t>
  </si>
  <si>
    <t>Age-Adjusted Cancer Death Rates by Race and Sex,</t>
  </si>
  <si>
    <r>
      <t xml:space="preserve">Table 4.1 </t>
    </r>
    <r>
      <rPr>
        <sz val="12"/>
        <rFont val="Arial"/>
        <family val="2"/>
      </rPr>
      <t>Population, Live Births, Deaths, Marriages and Divorces,</t>
    </r>
  </si>
  <si>
    <r>
      <t xml:space="preserve">Table 4.2 </t>
    </r>
    <r>
      <rPr>
        <sz val="12"/>
        <rFont val="Arial"/>
        <family val="2"/>
      </rPr>
      <t>Live Birth Rates, Death Rates, Fetal Death Ratios, Marriage and Divorce Rates,</t>
    </r>
  </si>
  <si>
    <r>
      <t xml:space="preserve">Table 4.3 </t>
    </r>
    <r>
      <rPr>
        <sz val="12"/>
        <rFont val="Arial"/>
        <family val="2"/>
      </rPr>
      <t>Number of Live Births by Age of Mother,</t>
    </r>
  </si>
  <si>
    <r>
      <t xml:space="preserve">Table 4.8 </t>
    </r>
    <r>
      <rPr>
        <sz val="12"/>
        <rFont val="Arial"/>
        <family val="2"/>
      </rPr>
      <t>Number of Deaths and Death Rates</t>
    </r>
    <r>
      <rPr>
        <vertAlign val="superscript"/>
        <sz val="12"/>
        <rFont val="Arial"/>
        <family val="2"/>
      </rPr>
      <t xml:space="preserve">  </t>
    </r>
    <r>
      <rPr>
        <sz val="12"/>
        <rFont val="Arial"/>
        <family val="2"/>
      </rPr>
      <t>by Specified Causes</t>
    </r>
  </si>
  <si>
    <r>
      <t xml:space="preserve">Table 4.19 </t>
    </r>
    <r>
      <rPr>
        <sz val="12"/>
        <rFont val="Arial"/>
        <family val="2"/>
      </rPr>
      <t>Abridged Life Tables</t>
    </r>
  </si>
  <si>
    <r>
      <t xml:space="preserve">Table 4.20 </t>
    </r>
    <r>
      <rPr>
        <sz val="12"/>
        <rFont val="Arial"/>
        <family val="2"/>
      </rPr>
      <t>Abridged Life Tables</t>
    </r>
  </si>
  <si>
    <r>
      <t xml:space="preserve">Table 4.21 </t>
    </r>
    <r>
      <rPr>
        <sz val="12"/>
        <rFont val="Arial"/>
        <family val="2"/>
      </rPr>
      <t>Abridged Life Tables</t>
    </r>
  </si>
  <si>
    <r>
      <t xml:space="preserve">Table 4.22 </t>
    </r>
    <r>
      <rPr>
        <sz val="12"/>
        <rFont val="Arial"/>
        <family val="2"/>
      </rPr>
      <t>Abridged Life Tables</t>
    </r>
  </si>
  <si>
    <r>
      <t xml:space="preserve">Table 4.23 </t>
    </r>
    <r>
      <rPr>
        <sz val="12"/>
        <rFont val="Arial"/>
        <family val="2"/>
      </rPr>
      <t>Abridged Life Tables</t>
    </r>
  </si>
  <si>
    <r>
      <t xml:space="preserve">Table 4.24 </t>
    </r>
    <r>
      <rPr>
        <sz val="12"/>
        <rFont val="Arial"/>
        <family val="2"/>
      </rPr>
      <t>Abridged Life Tables</t>
    </r>
  </si>
  <si>
    <r>
      <t xml:space="preserve">Table 4.25 </t>
    </r>
    <r>
      <rPr>
        <sz val="12"/>
        <rFont val="Arial"/>
        <family val="2"/>
      </rPr>
      <t>Abridged Life Tables</t>
    </r>
  </si>
  <si>
    <r>
      <t xml:space="preserve">Table 4.26 </t>
    </r>
    <r>
      <rPr>
        <sz val="12"/>
        <rFont val="Arial"/>
        <family val="2"/>
      </rPr>
      <t>Abridged Life Tables</t>
    </r>
  </si>
  <si>
    <r>
      <t xml:space="preserve">Table 4.27 </t>
    </r>
    <r>
      <rPr>
        <sz val="12"/>
        <rFont val="Arial"/>
        <family val="2"/>
      </rPr>
      <t>Abridged Life Tables</t>
    </r>
  </si>
  <si>
    <r>
      <t>Table 4.28</t>
    </r>
    <r>
      <rPr>
        <sz val="12"/>
        <rFont val="Arial"/>
        <family val="2"/>
      </rPr>
      <t xml:space="preserve"> Age-Adjusted Death Rates by Race and Sex,</t>
    </r>
  </si>
  <si>
    <r>
      <t>T</t>
    </r>
    <r>
      <rPr>
        <b/>
        <sz val="12"/>
        <rFont val="Arial"/>
        <family val="2"/>
      </rPr>
      <t>able 4.29</t>
    </r>
    <r>
      <rPr>
        <sz val="12"/>
        <rFont val="Arial"/>
        <family val="2"/>
      </rPr>
      <t xml:space="preserve"> Age-Adjusted Diseases of the Heart Death Rates by Race and Sex,</t>
    </r>
  </si>
  <si>
    <r>
      <t>Table 4.30</t>
    </r>
    <r>
      <rPr>
        <sz val="12"/>
        <rFont val="Arial"/>
        <family val="2"/>
      </rPr>
      <t xml:space="preserve"> Age-Adjusted Cancer Death Rates by Race and Sex,</t>
    </r>
  </si>
  <si>
    <r>
      <t>Table 4.31</t>
    </r>
    <r>
      <rPr>
        <sz val="12"/>
        <rFont val="Arial"/>
        <family val="2"/>
      </rPr>
      <t xml:space="preserve"> Age-Adjusted Stroke Death Rates by Race and Sex,</t>
    </r>
  </si>
  <si>
    <r>
      <t>Table 4.32</t>
    </r>
    <r>
      <rPr>
        <sz val="12"/>
        <rFont val="Arial"/>
        <family val="2"/>
      </rPr>
      <t xml:space="preserve"> Age-Adjusted Chronic Lower Respiratory Disease Death Rates by Race and Sex,</t>
    </r>
  </si>
  <si>
    <r>
      <t>Table 4.33</t>
    </r>
    <r>
      <rPr>
        <sz val="12"/>
        <rFont val="Arial"/>
        <family val="2"/>
      </rPr>
      <t xml:space="preserve"> Age-Adjusted Unintentional Injuries Death Rates by Race and Sex,</t>
    </r>
  </si>
  <si>
    <r>
      <t>T</t>
    </r>
    <r>
      <rPr>
        <b/>
        <sz val="12"/>
        <rFont val="Arial"/>
        <family val="2"/>
      </rPr>
      <t>able 4.34</t>
    </r>
    <r>
      <rPr>
        <sz val="12"/>
        <rFont val="Arial"/>
        <family val="2"/>
      </rPr>
      <t xml:space="preserve"> Age-Adjusted Pneumonia and Influenza Death Rates by Race and Sex,</t>
    </r>
  </si>
  <si>
    <r>
      <t>Table 4.35</t>
    </r>
    <r>
      <rPr>
        <sz val="12"/>
        <rFont val="Arial"/>
        <family val="2"/>
      </rPr>
      <t xml:space="preserve"> Age-Adjusted Diabetes Mellitus Death Rates by Race and Sex,</t>
    </r>
  </si>
  <si>
    <r>
      <t>Table 4.36</t>
    </r>
    <r>
      <rPr>
        <sz val="12"/>
        <rFont val="Arial"/>
        <family val="2"/>
      </rPr>
      <t xml:space="preserve"> Age-Adjusted Chronic Liver Disease and Cirrhosis Death Rates by Race and Sex,</t>
    </r>
  </si>
  <si>
    <r>
      <t>Table 4.37</t>
    </r>
    <r>
      <rPr>
        <sz val="12"/>
        <rFont val="Arial"/>
        <family val="2"/>
      </rPr>
      <t xml:space="preserve"> Age-Adjusted Suicide Death Rates by Race and Sex,</t>
    </r>
  </si>
  <si>
    <r>
      <t>T</t>
    </r>
    <r>
      <rPr>
        <b/>
        <sz val="12"/>
        <rFont val="Arial"/>
        <family val="2"/>
      </rPr>
      <t>able 4.38</t>
    </r>
    <r>
      <rPr>
        <sz val="12"/>
        <rFont val="Arial"/>
        <family val="2"/>
      </rPr>
      <t xml:space="preserve"> Age-Adjusted Homicide Death Rates by Race and Sex,</t>
    </r>
  </si>
  <si>
    <r>
      <t>Table 4.39</t>
    </r>
    <r>
      <rPr>
        <sz val="12"/>
        <rFont val="Arial"/>
        <family val="2"/>
      </rPr>
      <t xml:space="preserve"> Age-Adjusted AIDS Death Rates by Race and Sex,</t>
    </r>
  </si>
  <si>
    <r>
      <t>Table 4.40</t>
    </r>
    <r>
      <rPr>
        <sz val="12"/>
        <rFont val="Arial"/>
        <family val="2"/>
      </rPr>
      <t xml:space="preserve"> Age-Adjusted Kidney Disease Death Rates by Race and Sex,</t>
    </r>
  </si>
  <si>
    <t>INDEX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</si>
  <si>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cancer is 1.01.</t>
  </si>
  <si>
    <t>Table 4.29</t>
  </si>
  <si>
    <t>Age-Adjusted Diseases of the Heart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</si>
  <si>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diseases of the heart is 0.99.</t>
  </si>
  <si>
    <t>Table 4.31</t>
  </si>
  <si>
    <t>Age-Adjusted Stroke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</si>
  <si>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cerebrovascular disease is 1.06.</t>
  </si>
  <si>
    <t>Table 4.33</t>
  </si>
  <si>
    <t>Age-Adjusted Unintentional Injuries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</si>
  <si>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unintentional injuries is 1.03.</t>
  </si>
  <si>
    <t>Table 4.32</t>
  </si>
  <si>
    <t>Age-Adjusted Chronic Lower Respiratory Disease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</si>
  <si>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chronic lower respiratory disease is 1.05.</t>
  </si>
  <si>
    <t>Table 4.34</t>
  </si>
  <si>
    <t>Age-Adjusted Pneumonia and Influenza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</si>
  <si>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pneumonia and influenza is 0.70.</t>
  </si>
  <si>
    <t>Table 4.36</t>
  </si>
  <si>
    <t>Age-Adjusted Chronic Liver Disease and Cirrhosis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</si>
  <si>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chronic liver disease and cirrhosis is 1.04.</t>
  </si>
  <si>
    <t>Table 4.35</t>
  </si>
  <si>
    <t>Age-Adjusted Diabetes Mellitus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</si>
  <si>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diabetes mellitus is 1.01.</t>
  </si>
  <si>
    <t>Table 4.37</t>
  </si>
  <si>
    <t>Age-Adjusted Suicide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</si>
  <si>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suicide is 1.00.</t>
  </si>
  <si>
    <t>Age-Adjusted Atherosclerosis Death Rates by Race and Sex,</t>
  </si>
  <si>
    <t>Age-Adjusted Septicemia Death Rates by Race and Sex,</t>
  </si>
  <si>
    <t>Age-Adjusted Alzheimers Disease Death Rates by Race and Sex,</t>
  </si>
  <si>
    <t>Age-Adjusted Motor Vehicle Accident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</si>
  <si>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motor vehicle accidents is 0.85.</t>
  </si>
  <si>
    <t>Table 4.40</t>
  </si>
  <si>
    <t>Age-Adjusted Kidney Disease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</si>
  <si>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kidney is 1.23.</t>
  </si>
  <si>
    <t>Table 4.39</t>
  </si>
  <si>
    <t>Age-Adjusted AIDS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</si>
  <si>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AIDS is 1.06.</t>
  </si>
  <si>
    <t>Table 4.38</t>
  </si>
  <si>
    <t>Age-Adjusted Homicide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</si>
  <si>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homicide is 1.00.</t>
  </si>
  <si>
    <t>Table 4.41</t>
  </si>
  <si>
    <t>Population by Age and County of Residence</t>
  </si>
  <si>
    <t>County</t>
  </si>
  <si>
    <t>1 - 14</t>
  </si>
  <si>
    <t>15 - 24</t>
  </si>
  <si>
    <t>25 - 34</t>
  </si>
  <si>
    <t>35 - 44</t>
  </si>
  <si>
    <t>45 - 54</t>
  </si>
  <si>
    <t>55 - 64</t>
  </si>
  <si>
    <t>65 - 74</t>
  </si>
  <si>
    <t>75 - 84</t>
  </si>
  <si>
    <t>Table 4.42</t>
  </si>
  <si>
    <t>Deaths by Age and County of Residence</t>
  </si>
  <si>
    <t>Age at Death</t>
  </si>
  <si>
    <t>85 +</t>
  </si>
  <si>
    <t>Table 4.43</t>
  </si>
  <si>
    <t>Live Births by Race, Ancestry and County of Residence</t>
  </si>
  <si>
    <t>All Other Races</t>
  </si>
  <si>
    <t>Ancestry</t>
  </si>
  <si>
    <t>Arab</t>
  </si>
  <si>
    <t>Hispanic</t>
  </si>
  <si>
    <t>Note:  Unknown race is included in the "all races" column only.</t>
  </si>
  <si>
    <t>Table 4.44</t>
  </si>
  <si>
    <t>Deaths by Race, Ancestry and County of Residence</t>
  </si>
  <si>
    <t>Note: Unknown race is included in the All Races column only.</t>
  </si>
  <si>
    <t>Michigan</t>
  </si>
  <si>
    <t>Year</t>
  </si>
  <si>
    <t>1900</t>
  </si>
  <si>
    <t>1910</t>
  </si>
  <si>
    <t>1920</t>
  </si>
  <si>
    <t>1930</t>
  </si>
  <si>
    <t>1940</t>
  </si>
  <si>
    <t>1950</t>
  </si>
  <si>
    <t>1960</t>
  </si>
  <si>
    <t>1970</t>
  </si>
  <si>
    <t>1980</t>
  </si>
  <si>
    <t>1990</t>
  </si>
  <si>
    <t>1991</t>
  </si>
  <si>
    <t>1992</t>
  </si>
  <si>
    <t>1993</t>
  </si>
  <si>
    <t>Table 4.1</t>
  </si>
  <si>
    <t>Deaths</t>
  </si>
  <si>
    <t>Live Births</t>
  </si>
  <si>
    <t>All Ages</t>
  </si>
  <si>
    <t>28-364 Days</t>
  </si>
  <si>
    <t>Perinatal</t>
  </si>
  <si>
    <t>Fetal</t>
  </si>
  <si>
    <t xml:space="preserve"> Maternal</t>
  </si>
  <si>
    <t>Marriages</t>
  </si>
  <si>
    <t>1901</t>
  </si>
  <si>
    <t>1902</t>
  </si>
  <si>
    <t>1903</t>
  </si>
  <si>
    <t>1904</t>
  </si>
  <si>
    <t>1905</t>
  </si>
  <si>
    <t>1906</t>
  </si>
  <si>
    <t>1907</t>
  </si>
  <si>
    <t>1908</t>
  </si>
  <si>
    <t>1909</t>
  </si>
  <si>
    <t>1911</t>
  </si>
  <si>
    <t>1912</t>
  </si>
  <si>
    <t>1913</t>
  </si>
  <si>
    <t>1914</t>
  </si>
  <si>
    <t>1915</t>
  </si>
  <si>
    <t>1916</t>
  </si>
  <si>
    <t>1917</t>
  </si>
  <si>
    <t>1918</t>
  </si>
  <si>
    <t>1919</t>
  </si>
  <si>
    <t>1921</t>
  </si>
  <si>
    <t>1922</t>
  </si>
  <si>
    <t>1923</t>
  </si>
  <si>
    <t>1924</t>
  </si>
  <si>
    <t>1925</t>
  </si>
  <si>
    <t>1926</t>
  </si>
  <si>
    <t>1927</t>
  </si>
  <si>
    <t>1928</t>
  </si>
  <si>
    <t>1929</t>
  </si>
  <si>
    <t>1931</t>
  </si>
  <si>
    <t>1932</t>
  </si>
  <si>
    <t>1933</t>
  </si>
  <si>
    <t>1934</t>
  </si>
  <si>
    <t>1935</t>
  </si>
  <si>
    <t>1936</t>
  </si>
  <si>
    <t>1937</t>
  </si>
  <si>
    <t>1938</t>
  </si>
  <si>
    <t>1939</t>
  </si>
  <si>
    <t>1941</t>
  </si>
  <si>
    <t>1942</t>
  </si>
  <si>
    <t>1943</t>
  </si>
  <si>
    <t>1944</t>
  </si>
  <si>
    <t>1945</t>
  </si>
  <si>
    <t>1946</t>
  </si>
  <si>
    <t>1947</t>
  </si>
  <si>
    <t>1948</t>
  </si>
  <si>
    <t>1949</t>
  </si>
  <si>
    <t>1951</t>
  </si>
  <si>
    <t>1952</t>
  </si>
  <si>
    <t>1953</t>
  </si>
  <si>
    <t>1954</t>
  </si>
  <si>
    <t>1955</t>
  </si>
  <si>
    <t>1956</t>
  </si>
  <si>
    <t>1957</t>
  </si>
  <si>
    <t>1958</t>
  </si>
  <si>
    <t>1959</t>
  </si>
  <si>
    <t>1961</t>
  </si>
  <si>
    <t>1962</t>
  </si>
  <si>
    <t>1963</t>
  </si>
  <si>
    <t>1964</t>
  </si>
  <si>
    <t>1965</t>
  </si>
  <si>
    <t>1966</t>
  </si>
  <si>
    <t>1967</t>
  </si>
  <si>
    <t>1968</t>
  </si>
  <si>
    <t>1969</t>
  </si>
  <si>
    <t>1971</t>
  </si>
  <si>
    <t>1972</t>
  </si>
  <si>
    <t>1973</t>
  </si>
  <si>
    <t>1974</t>
  </si>
  <si>
    <t>1975</t>
  </si>
  <si>
    <t>1976</t>
  </si>
  <si>
    <t>1977</t>
  </si>
  <si>
    <t>1978</t>
  </si>
  <si>
    <t>1979</t>
  </si>
  <si>
    <t>1981</t>
  </si>
  <si>
    <t>1982</t>
  </si>
  <si>
    <t>1983</t>
  </si>
  <si>
    <t>1984</t>
  </si>
  <si>
    <t>1985</t>
  </si>
  <si>
    <t>1986</t>
  </si>
  <si>
    <t>1987</t>
  </si>
  <si>
    <t>1988</t>
  </si>
  <si>
    <t>1989</t>
  </si>
  <si>
    <t>Table 4.2</t>
  </si>
  <si>
    <t>Table 4.3</t>
  </si>
  <si>
    <t>Number of Live Births by Age of Mother,</t>
  </si>
  <si>
    <t>Age of Mother</t>
  </si>
  <si>
    <t>10-14</t>
  </si>
  <si>
    <t>15-19</t>
  </si>
  <si>
    <t>20-24</t>
  </si>
  <si>
    <t>25-29</t>
  </si>
  <si>
    <t>30-34</t>
  </si>
  <si>
    <t>35-39</t>
  </si>
  <si>
    <t>40-44</t>
  </si>
  <si>
    <t>45+</t>
  </si>
  <si>
    <t>1920-1923:  Unpublished tables from the National Center for Health Statistics.</t>
  </si>
  <si>
    <t>1933-1936:  Unpublished tables from the National Center for Health Statistics.</t>
  </si>
  <si>
    <t>Table 4.4</t>
  </si>
  <si>
    <t>Live Birth Rates by Age of Mother</t>
  </si>
  <si>
    <t>Rate</t>
  </si>
  <si>
    <t>Table 4.5</t>
  </si>
  <si>
    <t>Diphtheria</t>
  </si>
  <si>
    <t>Measles</t>
  </si>
  <si>
    <t>Polio</t>
  </si>
  <si>
    <t>Syphilis</t>
  </si>
  <si>
    <t>Gonorrhea</t>
  </si>
  <si>
    <t xml:space="preserve">--- </t>
  </si>
  <si>
    <t>Population</t>
  </si>
  <si>
    <t>Whooping Cough</t>
  </si>
  <si>
    <t>Table 4.6</t>
  </si>
  <si>
    <t xml:space="preserve">*  </t>
  </si>
  <si>
    <t>No.</t>
  </si>
  <si>
    <t>Table 4.8</t>
  </si>
  <si>
    <t>Atherosclerosis</t>
  </si>
  <si>
    <t xml:space="preserve">* </t>
  </si>
  <si>
    <t>Stroke</t>
  </si>
  <si>
    <t xml:space="preserve"> Divorces</t>
  </si>
  <si>
    <t>&lt; 1 Year</t>
  </si>
  <si>
    <t>&lt; 28 Days</t>
  </si>
  <si>
    <t>Population, Live Births, Deaths, Marriages and Divorces,</t>
  </si>
  <si>
    <t>Not Stated</t>
  </si>
  <si>
    <t>Acquired Immune Deficiency Syndrome</t>
  </si>
  <si>
    <t>Tuberculosis (All Forms)</t>
  </si>
  <si>
    <t>Typhoid Fever</t>
  </si>
  <si>
    <t>TB of the Respiratory System</t>
  </si>
  <si>
    <t>Heart Disease</t>
  </si>
  <si>
    <t>Cancer (all Forms)</t>
  </si>
  <si>
    <t>Motor Vehicle Accidents</t>
  </si>
  <si>
    <t>Pneumonia &amp; Influenza</t>
  </si>
  <si>
    <t>Chronic Liver Disease &amp; Cirrhosis</t>
  </si>
  <si>
    <t>Note:  Deaths are exclusive of fetal deaths.  Perinatal deaths include deaths under 1 week and fetal deaths.  Divorces include annulments.  1971-1979 population estimates have been revised by the U.S. Census Bureau.  1980-1990 population estimates have been revised by the Department of Management &amp; Budget in February, 1996.  1991-1998 population estimates have been revised by the Department of Management &amp; Budget in September, 1999.  For years prior to 1950 deaths under 1 month of age are included in deaths under 28 days.  1974 divorce data is an estimate.</t>
  </si>
  <si>
    <t>Note:  Birth rate, death rate for all ages, rate of persons married and rate of persons divorced per 1,000 population.  Fetal death ratio, mortality rates for deaths under 1 year, under 28 days, and from 28 - 364 days per 1,000 live births.  Maternal mortality rate is per 100,000 live births.  Perinatal mortality rate per 1,000 live births and fetal deaths.  1971 - 1998 birth, death, marriage and divorce rates have been recalculated using revised population estimates.  1971 - 1979 population estimates have been revised by the U.S. Census Bureau.  1980 - 1990 population estimates have been revised by the Department of Management &amp; Budget in Febraury, 1996.  1991 - 1998 population estimates have been revised by the Department of Management &amp; Budget in September, 1999.  For years prior to 1950 deaths under 1 month of age are included in deaths under 28 days.  1974 divorce data is an estimate.</t>
  </si>
  <si>
    <t>Total Fertility Rate</t>
  </si>
  <si>
    <t>Note:  Effective January 1975, a new diagnostic classification system for tuberculosis was adopted.  As a result, case counts and rates prior to 1975 are not directly comparable to the figures in 1975 and later years.  Meningoccal infections prior to 1952 data were for meningococcic meningitis.  Starting with 1992 data, syphilis counts represent only primary and secondary cases.  Prior to 1992, syphilis counts included early latent cases.</t>
  </si>
  <si>
    <t>Note:   Rates are per 100,000 population.  1980 - 1998 population estimates have been revised by the Department of Management &amp; Budget, September, 199.  Effective January, 1975, a new diagnostic classification system for tuberculosis was adopted.  As a result, case counts and rates prior to 1975 are not directly comparable to the figures in 1975 and later years.  Meningococcal infections prior to 1952 data were for meningococcic meningitis.  Starting with 1992 data, syphilis counts represent only primary and secondary cases.  Prior to 1992 syphilis counts included early latent cases.  Asterisk (*) indicates that data do not meet standards of precision or reliability.</t>
  </si>
  <si>
    <t>The comparability ratio results from double-coding a large sample of the national mortality file, once by the old revision (ICD-9) and again by the new revision (ICD-10), and expressing the results of the comparison as a ratio of deaths for a cause of death by the later revision divided by the number of that cause of death coded and classified by the earlier revision.</t>
  </si>
  <si>
    <t>Underlying Cause of Death:  The underlying cause of death is the condition giving rise to the chain of events leading to death.  Between January 1, 1979 and December 31, 1998, the underlying causes of death were classified in accordance with the Ninth Revision of the International Classification of Diseases (ICD-9), a coding structure developed by the World Health Organization (WHO).  Starting January 1, 1999, causes of death were classified using the Tenth Revision of the International Classification of Diseases (ICD-10).  Because the underlying cause of death is classified differently between revisions, health statistics based on one revision are not directly comparable to the other revision without the use of the comparability ratio.</t>
  </si>
  <si>
    <r>
      <t>Number of Deaths and Death Rates</t>
    </r>
    <r>
      <rPr>
        <b/>
        <vertAlign val="superscript"/>
        <sz val="12"/>
        <rFont val="Arial"/>
        <family val="2"/>
      </rPr>
      <t xml:space="preserve">  </t>
    </r>
    <r>
      <rPr>
        <b/>
        <sz val="12"/>
        <rFont val="Arial"/>
        <family val="2"/>
      </rPr>
      <t>by Specified Causes</t>
    </r>
  </si>
  <si>
    <r>
      <t xml:space="preserve">1924-1932:  Bureau of the Census publication, </t>
    </r>
    <r>
      <rPr>
        <u/>
        <sz val="12"/>
        <rFont val="Arial"/>
        <family val="2"/>
      </rPr>
      <t>Birth, Stillbirth and Infant Mortality Statistics for Birth. Registration Areas of the United States.</t>
    </r>
  </si>
  <si>
    <r>
      <t xml:space="preserve">1937-1949:  Bureau of the Census publication, </t>
    </r>
    <r>
      <rPr>
        <u/>
        <sz val="12"/>
        <rFont val="Arial"/>
        <family val="2"/>
      </rPr>
      <t>Vital Statistics of the United States</t>
    </r>
    <r>
      <rPr>
        <sz val="12"/>
        <rFont val="Arial"/>
        <family val="2"/>
      </rPr>
      <t xml:space="preserve"> series.</t>
    </r>
  </si>
  <si>
    <r>
      <t xml:space="preserve">1950-1959:  Department of Health Education and Welfare publication, </t>
    </r>
    <r>
      <rPr>
        <u/>
        <sz val="12"/>
        <rFont val="Arial"/>
        <family val="2"/>
      </rPr>
      <t>Vital Statistics of the United States</t>
    </r>
    <r>
      <rPr>
        <sz val="12"/>
        <rFont val="Arial"/>
        <family val="2"/>
      </rPr>
      <t xml:space="preserve"> series.</t>
    </r>
  </si>
  <si>
    <t>Live Birth Rates, Death Rates, Fetal Death Ratios, Marriage and Divorce Rates,</t>
  </si>
  <si>
    <t>Note:  Rates are per 100,000 population. 1980 - 1999 population estimates have been revised by the Department of Management &amp; Budget.  Cancer includes leukemias, aleukemias, and Hodgkin's disease beginning with 1921.  Stroke was called Cerebrovascular disease between 1969 - 1995 and Vascular Lesions Affecting Central Nervous System prior to 1968.  Accidents included Motor Vehicle Accidents.  Accidents exclude injuries undetermined whether accidentally or purposely inflicted since 1968.  Motor vehicle accidents do not include collision with heavier vehicles from 1910 through 1922.  Motorcycle accidents are included beginning in 1923.  Chronic liver disease and cirrhosis was called Cirrhosis of the Liver prior to 1979.  Atherosclerosis was called General Arteriosclerosis prior to 1968 and was called Arteriosclerosis from 1968 - 1978.</t>
  </si>
  <si>
    <t>Diabetes Mellitus</t>
  </si>
  <si>
    <t>Table 4.9</t>
  </si>
  <si>
    <t>Selected Vital Statistics by County</t>
  </si>
  <si>
    <t>Area</t>
  </si>
  <si>
    <t>Population Estimate</t>
  </si>
  <si>
    <t>Low Weight Live Births</t>
  </si>
  <si>
    <t>Infant Deaths</t>
  </si>
  <si>
    <t>Neonatal Deaths</t>
  </si>
  <si>
    <t>Perinatal Deaths</t>
  </si>
  <si>
    <t>Fetals Deaths</t>
  </si>
  <si>
    <t>Divorces</t>
  </si>
  <si>
    <t>Alcona</t>
  </si>
  <si>
    <t>Alger</t>
  </si>
  <si>
    <t>Allegan</t>
  </si>
  <si>
    <t>Alpena</t>
  </si>
  <si>
    <t>Antrim</t>
  </si>
  <si>
    <t>Arenac</t>
  </si>
  <si>
    <t>Baraga</t>
  </si>
  <si>
    <t>Barry</t>
  </si>
  <si>
    <t>Bay</t>
  </si>
  <si>
    <t>Benzie</t>
  </si>
  <si>
    <t>Berrien</t>
  </si>
  <si>
    <t>Branch</t>
  </si>
  <si>
    <t>Calhoun</t>
  </si>
  <si>
    <t>Cass</t>
  </si>
  <si>
    <t>Charlevoix</t>
  </si>
  <si>
    <t>Cheboygan</t>
  </si>
  <si>
    <t>Chippewa</t>
  </si>
  <si>
    <t>Clare</t>
  </si>
  <si>
    <t>Clinton</t>
  </si>
  <si>
    <t>Crawford</t>
  </si>
  <si>
    <t>Delta</t>
  </si>
  <si>
    <t>Dickinson</t>
  </si>
  <si>
    <t>Eaton</t>
  </si>
  <si>
    <t>Emmet</t>
  </si>
  <si>
    <t>Genesee</t>
  </si>
  <si>
    <t>Gladwin</t>
  </si>
  <si>
    <t>Gogebic</t>
  </si>
  <si>
    <t>Grand Traverse</t>
  </si>
  <si>
    <t>Gratiot</t>
  </si>
  <si>
    <t>Hillsdale</t>
  </si>
  <si>
    <t>Houghton</t>
  </si>
  <si>
    <t>Huron</t>
  </si>
  <si>
    <t>Ingham</t>
  </si>
  <si>
    <t>Ionia</t>
  </si>
  <si>
    <t>Iosco</t>
  </si>
  <si>
    <t>Iron</t>
  </si>
  <si>
    <t>Isabella</t>
  </si>
  <si>
    <t>Jackson</t>
  </si>
  <si>
    <t>Kalamazoo</t>
  </si>
  <si>
    <t>Kalkaska</t>
  </si>
  <si>
    <t>Kent</t>
  </si>
  <si>
    <t>Keweenaw</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</si>
  <si>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</si>
  <si>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</si>
  <si>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</si>
  <si>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</si>
  <si>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</si>
  <si>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</si>
  <si>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</si>
  <si>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</si>
  <si>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</si>
  <si>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</si>
  <si>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</si>
  <si>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</si>
  <si>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</si>
  <si>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</si>
  <si>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</si>
  <si>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</si>
  <si>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</si>
  <si>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</si>
  <si>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</si>
  <si>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</si>
  <si>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Oakland</t>
  </si>
  <si>
    <t>Oceana</t>
  </si>
  <si>
    <t>Ogemaw</t>
  </si>
  <si>
    <t>Ontonagon</t>
  </si>
  <si>
    <t>Osceola</t>
  </si>
  <si>
    <t>Oscoda</t>
  </si>
  <si>
    <t>Otsego</t>
  </si>
  <si>
    <t>Ottawa</t>
  </si>
  <si>
    <t>Presque Isle</t>
  </si>
  <si>
    <t>Roscommon</t>
  </si>
  <si>
    <t>Saginaw</t>
  </si>
  <si>
    <t>St Clair</t>
  </si>
  <si>
    <t>St Joseph</t>
  </si>
  <si>
    <t>Sanilac</t>
  </si>
  <si>
    <t>Schoolcraft</t>
  </si>
  <si>
    <t>Shiawassee</t>
  </si>
  <si>
    <t>Tuscola</t>
  </si>
  <si>
    <t>Van Buren</t>
  </si>
  <si>
    <t>Washtenaw</t>
  </si>
  <si>
    <t>Wayne</t>
  </si>
  <si>
    <t>Wexford</t>
  </si>
  <si>
    <t>Unknown</t>
  </si>
  <si>
    <t>Table 4.10</t>
  </si>
  <si>
    <t>Selected Vital Statistics Rates by County</t>
  </si>
  <si>
    <t>Table 4.11</t>
  </si>
  <si>
    <t>Live Births with Selected Risk Factors by County</t>
  </si>
  <si>
    <t>Medical Risk Factor Present</t>
  </si>
  <si>
    <t>Complications of Labor/Delivery</t>
  </si>
  <si>
    <t>Abnormal Conditions of Newborn</t>
  </si>
  <si>
    <t>Mother Smoked While Pregnant</t>
  </si>
  <si>
    <t>Mother Drank Alcohol While Pregnant</t>
  </si>
  <si>
    <t>%</t>
  </si>
  <si>
    <t>---</t>
  </si>
  <si>
    <t>Due to the implementation of the new birth certificate format mid-year 2007, a break in comparability has occurred for Medical Risk Factors, Complications of Labor and Delivery, Abnormal Conditions and Congenital Anomalies from the previous format. As a result of this break, trend analysis of this data to previous years is not recommended.</t>
  </si>
  <si>
    <t>Note:  Examples of medical risk factors include: anemia, diabetes, hypertension, eclampsia, renal disease, maternal drug use.  Examples of complications of labor and/or delivery include: abruptio placenta, seizures during labor, dysfunctional labor, fetal distress, breech/malpresentation, cord prolapse.  Example of abnormal conditions of the newborn include: anemia, birth injury, fetal alcohol sundrome, hyaline membrane disease,siezures.  Congenital anomalies reported have increases due to a change in reporting procedures.  The Kessner Index is a classification of prenatal care based on the month of pregnancy prenatal care began, the number of prenatal visits and the length of pregnancy.  Asterisk (*) indicates that data do not meet the standards of reliability or precision.</t>
  </si>
  <si>
    <t>Congenital Anomalies Reported</t>
  </si>
  <si>
    <t>Inadequate Prenatal Care</t>
  </si>
  <si>
    <t>Mother's Education &lt; 12 Grade</t>
  </si>
  <si>
    <t>Mother &lt; 18 Years of Age</t>
  </si>
  <si>
    <t>Table 4.12</t>
  </si>
  <si>
    <t>Live Births by Age of Mother and County</t>
  </si>
  <si>
    <t>Total</t>
  </si>
  <si>
    <t>&lt;  15</t>
  </si>
  <si>
    <t>40+</t>
  </si>
  <si>
    <t>Table 4.13</t>
  </si>
  <si>
    <t>Vital Statistics for Residents of Selected Michigan Cities and Townships</t>
  </si>
  <si>
    <t>City/Township</t>
  </si>
  <si>
    <t>Number</t>
  </si>
  <si>
    <t>Allen Park</t>
  </si>
  <si>
    <t>Ann Arbor</t>
  </si>
  <si>
    <t>Battle Creek</t>
  </si>
  <si>
    <t>Bay City</t>
  </si>
  <si>
    <t>Bedford Twp</t>
  </si>
  <si>
    <t>Bloomfield Twp.</t>
  </si>
  <si>
    <t>Burton City</t>
  </si>
  <si>
    <t>Canton Twp.</t>
  </si>
  <si>
    <t>Chesterfield Twp</t>
  </si>
  <si>
    <t>Clinton Twp</t>
  </si>
  <si>
    <t>Commerce Twp</t>
  </si>
  <si>
    <t>Dearborn</t>
  </si>
  <si>
    <t>Dearborn Heights</t>
  </si>
  <si>
    <t>Delta Twp</t>
  </si>
  <si>
    <t>Detroit</t>
  </si>
  <si>
    <t>East Lansing</t>
  </si>
  <si>
    <t>Farmington Hills</t>
  </si>
  <si>
    <t>Ferndale</t>
  </si>
  <si>
    <t>Flint</t>
  </si>
  <si>
    <t>Flint Twp</t>
  </si>
  <si>
    <t>Garden City</t>
  </si>
  <si>
    <t>Georgetown Twp</t>
  </si>
  <si>
    <t>Grand Blanc Twp</t>
  </si>
  <si>
    <t>Grand Rapids</t>
  </si>
  <si>
    <t>Highland Park</t>
  </si>
  <si>
    <t>Holland</t>
  </si>
  <si>
    <t>Holland Twp</t>
  </si>
  <si>
    <t>Inkster</t>
  </si>
  <si>
    <t>Kentwood</t>
  </si>
  <si>
    <t>Lansing</t>
  </si>
  <si>
    <t>Lincoln Park</t>
  </si>
  <si>
    <t>Livonia</t>
  </si>
  <si>
    <t>Macomb Twp</t>
  </si>
  <si>
    <t>Madison Heights</t>
  </si>
  <si>
    <t>Meridian Twp</t>
  </si>
  <si>
    <t>Mount Morris Twp</t>
  </si>
  <si>
    <t>Mount Pleasant</t>
  </si>
  <si>
    <t>Novi City</t>
  </si>
  <si>
    <t>Oak Park</t>
  </si>
  <si>
    <t>Orion Twp.</t>
  </si>
  <si>
    <t>Pittsfield Twp.</t>
  </si>
  <si>
    <t>Plainfield Twp.</t>
  </si>
  <si>
    <t>Plymouth Twp.</t>
  </si>
  <si>
    <t>Pontiac</t>
  </si>
  <si>
    <t>Portage</t>
  </si>
  <si>
    <t>Port Huron</t>
  </si>
  <si>
    <t>Redford Twp</t>
  </si>
  <si>
    <t>Rochester Hills City</t>
  </si>
  <si>
    <t>Roseville</t>
  </si>
  <si>
    <t>Royal Oak</t>
  </si>
  <si>
    <t>Saginaw Twp</t>
  </si>
  <si>
    <t>St. Clair Shores</t>
  </si>
  <si>
    <t>Shelby Twp</t>
  </si>
  <si>
    <t>Southfield</t>
  </si>
  <si>
    <t>Southgate</t>
  </si>
  <si>
    <t>Sterling Heights</t>
  </si>
  <si>
    <t>Taylor</t>
  </si>
  <si>
    <t>Troy</t>
  </si>
  <si>
    <t>Warren</t>
  </si>
  <si>
    <t>Waterford Twp</t>
  </si>
  <si>
    <t>West Bloomfield Twp</t>
  </si>
  <si>
    <t>Westland</t>
  </si>
  <si>
    <t>White Lake Twp.</t>
  </si>
  <si>
    <t>Wyandotte</t>
  </si>
  <si>
    <t>Wyoming</t>
  </si>
  <si>
    <t>Ypsilanti Twp</t>
  </si>
  <si>
    <t>Note:  Cities and townships are selected with 25,000 population or over according to the 1980, 1990 or 2000 Census.</t>
  </si>
  <si>
    <t>Number of Deaths by Underlying Cause of Death and County</t>
  </si>
  <si>
    <t>All Causes</t>
  </si>
  <si>
    <t xml:space="preserve">  T.B.     (All Forms)</t>
  </si>
  <si>
    <t>All Other Infectious &amp; Parasitic Diseases</t>
  </si>
  <si>
    <t>Cancer</t>
  </si>
  <si>
    <t>Breast</t>
  </si>
  <si>
    <t>Genital Organs</t>
  </si>
  <si>
    <t>Urinary Organs</t>
  </si>
  <si>
    <t>Leukemia</t>
  </si>
  <si>
    <t>Other</t>
  </si>
  <si>
    <t>St. Clair</t>
  </si>
  <si>
    <t>St. Joseph</t>
  </si>
  <si>
    <t>Nutritional Deficiencies</t>
  </si>
  <si>
    <t>Major Cardiovascular Diseases</t>
  </si>
  <si>
    <t>Pneumonia and Influenza</t>
  </si>
  <si>
    <t>C.L.R.D. and Allied Diseases</t>
  </si>
  <si>
    <t>Ulcer of Stomach and Duodenum</t>
  </si>
  <si>
    <t>Diseases of the Heart</t>
  </si>
  <si>
    <t>Athero-sclerosis</t>
  </si>
  <si>
    <t>Other Diseases of Arteries, Arterioles, and Capillaries</t>
  </si>
  <si>
    <t>Kidney Disease</t>
  </si>
  <si>
    <t>Complications of Pregnancy, Childbirth and the Puerperium</t>
  </si>
  <si>
    <t>Congenital Anomalies</t>
  </si>
  <si>
    <t>Certain Conditions Originating in the Perinatal Period</t>
  </si>
  <si>
    <t>All Other Disease</t>
  </si>
  <si>
    <t>Unintentional Injuries</t>
  </si>
  <si>
    <t>Suicide</t>
  </si>
  <si>
    <t>Homicide and Legal Intervention</t>
  </si>
  <si>
    <t>All Other External Causes</t>
  </si>
  <si>
    <t>Motor Vehicle</t>
  </si>
  <si>
    <t>All Other</t>
  </si>
  <si>
    <t>Table 4.18</t>
  </si>
  <si>
    <t>Estimated Population By Age, Race and Sex</t>
  </si>
  <si>
    <t>State of Michigan Residents,</t>
  </si>
  <si>
    <t>All Races</t>
  </si>
  <si>
    <t>White</t>
  </si>
  <si>
    <t>Black</t>
  </si>
  <si>
    <t>American Indian</t>
  </si>
  <si>
    <t>Asian &amp; Pacific Islander</t>
  </si>
  <si>
    <t>Age Group</t>
  </si>
  <si>
    <t>Male</t>
  </si>
  <si>
    <t>Female</t>
  </si>
  <si>
    <t>Under 1</t>
  </si>
  <si>
    <t>1-4</t>
  </si>
  <si>
    <t>5-9</t>
  </si>
  <si>
    <t>45-49</t>
  </si>
  <si>
    <t>50-54</t>
  </si>
  <si>
    <t>55-59</t>
  </si>
  <si>
    <t>Note:  Birth and death rates are per 1,000 population. Infant and fetal death rates are per 1,000 live births. Marriage and Divorce rates are persons per 1,000 population rather than events per population.  Asterisk (*) indicates that data do not meet the standards of reliability or precision.</t>
  </si>
  <si>
    <t>(Heart Disease, Cancer(All Forms), Stroke, Accidents(All Forms), Motor Vehicle Accidents, Diabetes, Pneumonia &amp; Influenza, Chronic Liver Disease &amp; Cirrhosis, Atherosclerosis,</t>
  </si>
  <si>
    <t>Number of Deaths Due to Certain Communicable Diseases</t>
  </si>
  <si>
    <t>Strep Sore Throat Including Scarlet Fever</t>
  </si>
  <si>
    <t>Death Rates Due to Certain Communicable Diseases</t>
  </si>
  <si>
    <r>
      <t xml:space="preserve">Table 4.5 </t>
    </r>
    <r>
      <rPr>
        <sz val="12"/>
        <rFont val="Arial"/>
        <family val="2"/>
      </rPr>
      <t>Number of Deaths Due to Certain Communicable Diseases,</t>
    </r>
  </si>
  <si>
    <r>
      <t xml:space="preserve">Table 4.6 </t>
    </r>
    <r>
      <rPr>
        <sz val="12"/>
        <rFont val="Arial"/>
        <family val="2"/>
      </rPr>
      <t>Death Rates Due to Certain Communicable Diseases,</t>
    </r>
  </si>
  <si>
    <t>Source: Michigan Resident Death Files, Division for Vital Records &amp; Health Statistics, Michigan Department of Health &amp; Human Services.</t>
  </si>
  <si>
    <t>Source:  Michigan Resident Death Files, Division for Vital Records &amp; Health Statistics, Michigan Department of Health &amp; Human Services.</t>
  </si>
  <si>
    <t>Note:  Total live births for the years 1920 through 1959 were derived from outside sources. Live births by age of mother were not tabulated in Michigan prior to 1960.  These data were obtained from the following sources:</t>
  </si>
  <si>
    <t>Note:  Live birth rates are per 1,000 women per year. 1980-1999 poulation estimates have been revised by the Department of Management &amp; Budget. Total fertility rate is total children to 1,000 women in their lifetime assuming constant live birth rates.  Rates of live births to women aged 45 and over are per 1,000 women 45-49 years of age. Asterisk (*) indicates that data do not meet the standards of precision or reliability.</t>
  </si>
  <si>
    <t>Source: Total live births for the years 1920 through 1959 were derived from outside sources. Live births by age of mother were not tabulated in Michigan prior to 1960. These data were obtained from the following sources:</t>
  </si>
  <si>
    <t>1920-1923: Unpublished tables from the National Center for Health Statistics.</t>
  </si>
  <si>
    <t>1924-1932: Bureau of the Census publication, Birth, Stillbirth and Infant Mortality Statistics for Birth. Registration Areas of the United States.</t>
  </si>
  <si>
    <t>1933-1936: Unpublished tables from the National Center for Health Statistics.</t>
  </si>
  <si>
    <t>1937-1949: Bureau of the Census publication, Vital Statistics of the United States series.</t>
  </si>
  <si>
    <t>1950-1959: Department of Health Education and Welfare publication, Vital Statistics of the United States series.</t>
  </si>
  <si>
    <r>
      <t xml:space="preserve">Table 4.4 </t>
    </r>
    <r>
      <rPr>
        <sz val="12"/>
        <rFont val="Arial"/>
        <family val="2"/>
      </rPr>
      <t>Live Birth Rates by Age of Mother,</t>
    </r>
  </si>
  <si>
    <r>
      <t xml:space="preserve">Table 4.9 </t>
    </r>
    <r>
      <rPr>
        <sz val="12"/>
        <rFont val="Arial"/>
        <family val="2"/>
      </rPr>
      <t>Selected Vital Statistics by County,</t>
    </r>
  </si>
  <si>
    <r>
      <t xml:space="preserve">Table 4.10 </t>
    </r>
    <r>
      <rPr>
        <sz val="12"/>
        <rFont val="Arial"/>
        <family val="2"/>
      </rPr>
      <t>Selected Vital Statistics Rates by County,</t>
    </r>
  </si>
  <si>
    <r>
      <t xml:space="preserve">Table 4.11 </t>
    </r>
    <r>
      <rPr>
        <sz val="12"/>
        <rFont val="Arial"/>
        <family val="2"/>
      </rPr>
      <t>Live Births with Selected Risk Factors by County,</t>
    </r>
  </si>
  <si>
    <r>
      <t xml:space="preserve">Table 4.12 </t>
    </r>
    <r>
      <rPr>
        <sz val="12"/>
        <rFont val="Arial"/>
        <family val="2"/>
      </rPr>
      <t>Live Births by Age of Mother and County,</t>
    </r>
  </si>
  <si>
    <r>
      <t xml:space="preserve">Table 4.13 </t>
    </r>
    <r>
      <rPr>
        <sz val="12"/>
        <rFont val="Arial"/>
        <family val="2"/>
      </rPr>
      <t>Vital Statistics for Residents of Selected Michigan Cities and Townships,</t>
    </r>
  </si>
  <si>
    <r>
      <t xml:space="preserve">Table 4.14 </t>
    </r>
    <r>
      <rPr>
        <sz val="12"/>
        <rFont val="Arial"/>
        <family val="2"/>
      </rPr>
      <t>Number of Deaths by Underlying Cause of Death and County,</t>
    </r>
  </si>
  <si>
    <r>
      <t xml:space="preserve">Table 4.18 </t>
    </r>
    <r>
      <rPr>
        <sz val="12"/>
        <rFont val="Arial"/>
        <family val="2"/>
      </rPr>
      <t>Estimated Population By Age, Race and Sex,</t>
    </r>
  </si>
  <si>
    <r>
      <t>Table 4.41</t>
    </r>
    <r>
      <rPr>
        <sz val="12"/>
        <rFont val="Arial"/>
        <family val="2"/>
      </rPr>
      <t xml:space="preserve"> Population by Age and County of Residence,</t>
    </r>
  </si>
  <si>
    <r>
      <t xml:space="preserve">Table 4.42 </t>
    </r>
    <r>
      <rPr>
        <sz val="12"/>
        <rFont val="Arial"/>
        <family val="2"/>
      </rPr>
      <t>Deaths by Age and County of Residence,</t>
    </r>
  </si>
  <si>
    <r>
      <t>Table 4.43</t>
    </r>
    <r>
      <rPr>
        <sz val="12"/>
        <rFont val="Arial"/>
        <family val="2"/>
      </rPr>
      <t xml:space="preserve"> Live Births by Race, Ancestry and County of Residence,</t>
    </r>
  </si>
  <si>
    <r>
      <t>Table 4.44</t>
    </r>
    <r>
      <rPr>
        <sz val="12"/>
        <rFont val="Arial"/>
        <family val="2"/>
      </rPr>
      <t xml:space="preserve"> Deaths by Race, Ancestry and County of Residence,</t>
    </r>
  </si>
  <si>
    <t>Septicemia</t>
  </si>
  <si>
    <t>Gastrointestinal Tract &amp; Digestive System</t>
  </si>
  <si>
    <t>Respiratory System &amp; Pleura</t>
  </si>
  <si>
    <t>In particular, cancer deaths were grouped as follows:</t>
  </si>
  <si>
    <t>All Cancer: C000-C970</t>
  </si>
  <si>
    <t>Cancer of Gastrointestinal Tract &amp; Digestive System: C000-C260, C268-C269, C451, C480-C489</t>
  </si>
  <si>
    <t>Cancer of Respiratory System &amp; Pleura:  C300-C349, C381-C399, C450</t>
  </si>
  <si>
    <t>Cancer of the Breast:  C500-C509</t>
  </si>
  <si>
    <t>Cancer of Genitourinary Organs: C510-C589, C600-C639</t>
  </si>
  <si>
    <t>Cancer of Urinary Organs: C640-C689</t>
  </si>
  <si>
    <t>Leukemias: C901, C910-C959</t>
  </si>
  <si>
    <t>Note: Data displayed are by the underlying cause of death which is the condition giving rise to the chain of events leading to death. Causes of death are classified in accordance with the Tenth Revision of the International Classifications of Diseases (ICD-10), a coding structure developed by the World Health Organization. This revision has been used to classify deaths occurring on or after January 1, 1999. The ICD-10 codes are grouped into broader categories for the causes listed in this table in order to classify these selected causes of death.</t>
  </si>
  <si>
    <t>Symptoms, Signs and ill-defined Conditions (including SIDS)</t>
  </si>
  <si>
    <t>Hypertension with Renal Disease</t>
  </si>
  <si>
    <t>Accidents               (all Forms)</t>
  </si>
  <si>
    <t>Source: Division for Vital Records &amp; Health Statistics, Michigan Department of Health &amp; Human Services; Population Estimate (latest update 9/2014), National Center for Health Statistics, U.S. Census Populations With Bridged Race Categories.</t>
  </si>
  <si>
    <r>
      <rPr>
        <b/>
        <sz val="11"/>
        <rFont val="Arial"/>
        <family val="2"/>
      </rPr>
      <t>Note:</t>
    </r>
    <r>
      <rPr>
        <sz val="11"/>
        <rFont val="Arial"/>
        <family val="2"/>
      </rPr>
      <t xml:space="preserve">  Life expectancy is a hypothetical calculation of the average age at death for a cohort of persons subject to the age-specific mortality rates observed over a given time period.</t>
    </r>
  </si>
  <si>
    <t>Life Table Values are:</t>
  </si>
  <si>
    <r>
      <t xml:space="preserve">nqx = </t>
    </r>
    <r>
      <rPr>
        <sz val="11"/>
        <rFont val="Arial"/>
        <family val="2"/>
      </rPr>
      <t>The proportion of persons in the cohort alive at the beginning of an age interval (x) who will die before reaching the end of that age interval (x+n).</t>
    </r>
  </si>
  <si>
    <r>
      <t xml:space="preserve">lx = </t>
    </r>
    <r>
      <rPr>
        <sz val="11"/>
        <rFont val="Arial"/>
        <family val="2"/>
      </rPr>
      <t>The number of persons living at the beginning of an age interval (x) out of an original cohort of 100,000.</t>
    </r>
  </si>
  <si>
    <r>
      <t xml:space="preserve">ndx = </t>
    </r>
    <r>
      <rPr>
        <sz val="11"/>
        <rFont val="Arial"/>
        <family val="2"/>
      </rPr>
      <t>The number of persons who would die during an age interval (x to x+n) out of an original cohort of 100,000.</t>
    </r>
  </si>
  <si>
    <r>
      <t xml:space="preserve">nLx = </t>
    </r>
    <r>
      <rPr>
        <sz val="11"/>
        <rFont val="Arial"/>
        <family val="2"/>
      </rPr>
      <t>The number of person-years that would be lived within an indicated age interval (x to x+n) out of an original cohort of 100,000 alive for all or part of the interval.</t>
    </r>
  </si>
  <si>
    <r>
      <t xml:space="preserve">Tx = </t>
    </r>
    <r>
      <rPr>
        <sz val="11"/>
        <rFont val="Arial"/>
        <family val="2"/>
      </rPr>
      <t>The number of person-years that would be lived after the beginning of an age interval (x) by an original cohort of 100,000 until we are assumed to have died.</t>
    </r>
  </si>
  <si>
    <r>
      <t xml:space="preserve">ex = </t>
    </r>
    <r>
      <rPr>
        <sz val="11"/>
        <rFont val="Arial"/>
        <family val="2"/>
      </rPr>
      <t>The average remaining lifetime (in years) for an individual person who survives to the beginning of an indicated age interval (x).</t>
    </r>
  </si>
  <si>
    <t>Source:  Division for Vital Records &amp; Health Statistics, Michigan Department of Health &amp; Human Services; Population Estimate (latest update 9/2014), National Center for Health Statistics, U.S. Census Populations With Bridged Race Categories.</t>
  </si>
  <si>
    <t>Source: 1900-2014 Michigan Resident Birth, Death and Fetal Death Files and Michigan Occurrence Marriage and Divorce Files, Division for Vital Records &amp; Health Statistics, Michigan Department of Health &amp; Human Services.</t>
  </si>
  <si>
    <t>Michigan Residents, 1900 - 2014</t>
  </si>
  <si>
    <t>Source:  1900-2014 Michigan Resident Birth, Death and Fetal Death Files and Michigan Occurrence Marriage and Divorce Files, Division for Vital Records &amp; Health Statistics, Michigan Department of Health &amp; Human Services.</t>
  </si>
  <si>
    <t>1960-2014 Michigan Resident Birth Files. Division for Vital Records &amp; Health Statistics, Michigan Department of Health &amp; Human Services.</t>
  </si>
  <si>
    <t>Michigan Residents, 1920 - 2014</t>
  </si>
  <si>
    <t>1960-2014 Michigan Resident Birth Files, Division for Vital Records &amp; Health Statistics, Michigan Department of Health &amp; Human Services.</t>
  </si>
  <si>
    <t>Michigan Residents, 2014</t>
  </si>
  <si>
    <t>Source:  2014 Michigan Resident Birth File, Division for Vital Records &amp; Health Statistics, Michigan Department of Health &amp; Human Services.</t>
  </si>
  <si>
    <t>Source:  2014 Michigan Resident Death, Birth and Fetal Death Files and Occurrence Marriage and Divorce Files, Division for Vital Records &amp; Health Statistics, Michigan Department of Health &amp; Human Services.</t>
  </si>
  <si>
    <t>Source: 1900-2014 Michigan Resident Death Files, Division for Vital Records &amp; Health Statistics, Michigan Department of Health &amp; Human Services.</t>
  </si>
  <si>
    <r>
      <rPr>
        <b/>
        <sz val="11"/>
        <rFont val="Arial"/>
        <family val="2"/>
      </rPr>
      <t>Source:</t>
    </r>
    <r>
      <rPr>
        <sz val="11"/>
        <rFont val="Arial"/>
        <family val="2"/>
      </rPr>
      <t xml:space="preserve"> 2014 Michigan Resident Death Files, Division for Vital Records &amp; Health Statistics, Michigan Department of Health &amp; Human Services.</t>
    </r>
  </si>
  <si>
    <t>Michigan Male Residents, 2014</t>
  </si>
  <si>
    <t>Michigan Female Residents, 2014</t>
  </si>
  <si>
    <t>Michigan White Residents, 2014</t>
  </si>
  <si>
    <t>Michigan White Male Residents, 2014</t>
  </si>
  <si>
    <t>Michigan White Female Residents, 2014</t>
  </si>
  <si>
    <t>Michigan Black Residents, 2014</t>
  </si>
  <si>
    <t>Michigan Black Male Residents, 2014</t>
  </si>
  <si>
    <t>Michigan Black Female Residents, 2014</t>
  </si>
  <si>
    <t>Source:  1980-2014 Michigan Resident Death Files, Division for Vital Records &amp; Health Statistics, Michigan Department of Health &amp; Human Services.</t>
  </si>
  <si>
    <t>Michigan Residents, 1980 - 2014 &amp; United States Residents, 1980 - 2014</t>
  </si>
  <si>
    <t>Michigan and United States Residents, 1980 - 2014</t>
  </si>
  <si>
    <t>Michigan Residents, 1987 - 2014 and United States Residents, 1987 - 2014</t>
  </si>
  <si>
    <t>Source:  1987-2014 Michigan Resident Death Files, Division for Vital Records &amp; Health Statistics, Michigan Department of Health &amp; Human Services.</t>
  </si>
  <si>
    <t>Michigan and United States Residents, 1987 - 2014</t>
  </si>
  <si>
    <t>Michigan and United States Residents, 1990 - 2014</t>
  </si>
  <si>
    <t>Michigan Residents, 1990 - 2014 and United States Residents, 1994 - 2014</t>
  </si>
  <si>
    <t>Source:  1990-2014 Michigan Resident Death Files, Division for Vital Records &amp; Health Statistics, Michigan Department of Health &amp; Human Services.</t>
  </si>
  <si>
    <t>Michigan Residents, 1990 - 2014 and United States Residents, 1990 - 2014</t>
  </si>
  <si>
    <t>15.1.</t>
  </si>
  <si>
    <t>Source:  2014 Michigan Resident Death File, Division for Vital Records &amp; Health Statistics, Michigan Department of Health &amp; Human Services.</t>
  </si>
  <si>
    <t>Source:  2014 Michigan Resident Birth and Death Files, Division for Vital Records &amp; Health Statistics, Michigan Department of Health &amp; Human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</si>
</sst>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General_)"/>
    <numFmt numFmtId="165" formatCode="dd\-mmm\-yy_)"/>
    <numFmt numFmtId="166" formatCode="0.0_)"/>
    <numFmt numFmtId="167" formatCode="#,##0.0_);\(#,##0.0\)"/>
    <numFmt numFmtId="168" formatCode="0.0"/>
    <numFmt numFmtId="169" formatCode="#,##0.0"/>
    <numFmt numFmtId="170" formatCode="#,##0.00000_);\(#,##0.00000\)"/>
    <numFmt numFmtId="171" formatCode="#,##0.000_);\(#,##0.000\)"/>
    <numFmt numFmtId="172" formatCode="_(* #,##0_);_(* \(#,##0\);_(* &quot;-&quot;??_);_(@_)"/>
  </numFmts>
  <fonts count="20">
    <font>
      <sz val="10"/>
      <name val="CG Times (W1)"/>
    </font>
    <font>
      <b/>
      <sz val="12"/>
      <color indexed="10"/>
      <name val="Arial"/>
      <family val="2"/>
    </font>
    <font>
      <sz val="12"/>
      <name val="Arial"/>
      <family val="2"/>
    </font>
    <font>
      <b/>
      <sz val="12"/>
      <name val="Arial"/>
      <family val="2"/>
    </font>
    <font>
      <b/>
      <vertAlign val="superscript"/>
      <sz val="12"/>
      <name val="Arial"/>
      <family val="2"/>
    </font>
    <font>
      <sz val="12"/>
      <name val="CG Times (W1)"/>
    </font>
    <font>
      <sz val="11"/>
      <name val="Arial"/>
      <family val="2"/>
    </font>
    <font>
      <sz val="11"/>
      <name val="CG Times (W1)"/>
    </font>
    <font>
      <u/>
      <sz val="12"/>
      <name val="Arial"/>
      <family val="2"/>
    </font>
    <font>
      <sz val="12"/>
      <name val="Arial"/>
      <family val="2"/>
    </font>
    <font>
      <sz val="8"/>
      <name val="CG Times (W1)"/>
    </font>
    <font>
      <sz val="12"/>
      <color indexed="10"/>
      <name val="Arial"/>
      <family val="2"/>
    </font>
    <font>
      <sz val="10"/>
      <name val="Arial"/>
      <family val="2"/>
    </font>
    <font>
      <vertAlign val="superscript"/>
      <sz val="12"/>
      <name val="Arial"/>
      <family val="2"/>
    </font>
    <font>
      <u/>
      <sz val="10"/>
      <color theme="10"/>
      <name val="CG Times (W1)"/>
    </font>
    <font>
      <sz val="12"/>
      <color rgb="FFFF0000"/>
      <name val="Arial"/>
      <family val="2"/>
    </font>
    <font>
      <sz val="14"/>
      <name val="Arial"/>
      <family val="2"/>
    </font>
    <font>
      <b/>
      <sz val="14"/>
      <name val="Arial"/>
      <family val="2"/>
    </font>
    <font>
      <b/>
      <sz val="11"/>
      <name val="Arial"/>
      <family val="2"/>
    </font>
    <font>
      <sz val="10"/>
      <name val="CG Times (W1)"/>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4" fillId="0" borderId="0" applyNumberFormat="0" applyFill="0" applyBorder="0" applyAlignment="0" applyProtection="0"/>
    <xf numFmtId="43" fontId="19" fillId="0" borderId="0" applyFont="0" applyFill="0" applyBorder="0" applyAlignment="0" applyProtection="0"/>
  </cellStyleXfs>
  <cellXfs count="365">
    <xf numFmtId="0" fontId="0" fillId="0" borderId="0" xfId="0"/>
    <xf numFmtId="0" fontId="1" fillId="0" borderId="0" xfId="0" applyFont="1"/>
    <xf numFmtId="0" fontId="2" fillId="0" borderId="0" xfId="0" applyFont="1"/>
    <xf numFmtId="0" fontId="2" fillId="0" borderId="0" xfId="0" applyFont="1" applyAlignment="1" applyProtection="1">
      <alignment horizontal="centerContinuous"/>
    </xf>
    <xf numFmtId="0" fontId="2" fillId="0" borderId="0" xfId="0" applyFont="1" applyAlignment="1">
      <alignment horizontal="centerContinuous"/>
    </xf>
    <xf numFmtId="0" fontId="3" fillId="0" borderId="0" xfId="0" applyFont="1" applyAlignment="1" applyProtection="1">
      <alignment horizontal="centerContinuous"/>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2" fillId="0" borderId="3" xfId="0" applyFont="1" applyBorder="1" applyAlignment="1" applyProtection="1">
      <alignment horizontal="center"/>
    </xf>
    <xf numFmtId="3" fontId="2" fillId="0" borderId="3" xfId="0" applyNumberFormat="1" applyFont="1" applyBorder="1" applyAlignment="1" applyProtection="1"/>
    <xf numFmtId="168" fontId="2" fillId="0" borderId="3" xfId="0" applyNumberFormat="1" applyFont="1" applyBorder="1" applyAlignment="1" applyProtection="1"/>
    <xf numFmtId="0" fontId="2" fillId="0" borderId="3" xfId="0" applyFont="1" applyBorder="1"/>
    <xf numFmtId="3" fontId="2" fillId="0" borderId="3" xfId="0" applyNumberFormat="1" applyFont="1" applyBorder="1" applyAlignment="1"/>
    <xf numFmtId="168" fontId="2" fillId="0" borderId="3" xfId="0" applyNumberFormat="1" applyFont="1" applyBorder="1" applyAlignment="1"/>
    <xf numFmtId="0" fontId="2" fillId="0" borderId="0" xfId="0" applyFont="1" applyBorder="1"/>
    <xf numFmtId="3" fontId="2" fillId="0" borderId="1" xfId="0" applyNumberFormat="1" applyFont="1" applyBorder="1" applyAlignment="1" applyProtection="1"/>
    <xf numFmtId="0" fontId="2" fillId="0" borderId="0" xfId="0" applyFont="1" applyBorder="1" applyAlignment="1" applyProtection="1">
      <alignment horizontal="center"/>
    </xf>
    <xf numFmtId="37" fontId="2" fillId="0" borderId="0" xfId="0" applyNumberFormat="1" applyFont="1" applyBorder="1"/>
    <xf numFmtId="0" fontId="2" fillId="0" borderId="5" xfId="0" applyFont="1" applyBorder="1" applyAlignment="1">
      <alignment horizontal="centerContinuous" vertical="center"/>
    </xf>
    <xf numFmtId="0" fontId="2" fillId="0" borderId="6" xfId="0" applyFont="1" applyBorder="1" applyAlignment="1" applyProtection="1">
      <alignment horizontal="center"/>
    </xf>
    <xf numFmtId="3" fontId="2" fillId="0" borderId="7" xfId="0" applyNumberFormat="1" applyFont="1" applyBorder="1" applyAlignment="1" applyProtection="1"/>
    <xf numFmtId="168" fontId="2" fillId="0" borderId="7" xfId="0" applyNumberFormat="1" applyFont="1" applyBorder="1" applyAlignment="1" applyProtection="1"/>
    <xf numFmtId="3" fontId="2" fillId="0" borderId="7" xfId="0" applyNumberFormat="1" applyFont="1" applyBorder="1" applyAlignment="1"/>
    <xf numFmtId="168" fontId="2" fillId="0" borderId="7" xfId="0" applyNumberFormat="1" applyFont="1" applyBorder="1" applyAlignment="1"/>
    <xf numFmtId="168" fontId="2" fillId="0" borderId="7" xfId="0" quotePrefix="1" applyNumberFormat="1" applyFont="1" applyBorder="1" applyAlignment="1" applyProtection="1">
      <alignment horizontal="right"/>
    </xf>
    <xf numFmtId="168" fontId="2" fillId="0" borderId="7" xfId="0" applyNumberFormat="1" applyFont="1" applyBorder="1" applyAlignment="1" applyProtection="1">
      <alignment horizontal="center"/>
    </xf>
    <xf numFmtId="168" fontId="2" fillId="0" borderId="7" xfId="0" applyNumberFormat="1" applyFont="1" applyBorder="1" applyAlignment="1" applyProtection="1">
      <alignment horizontal="right"/>
    </xf>
    <xf numFmtId="3" fontId="2" fillId="0" borderId="3" xfId="0" quotePrefix="1" applyNumberFormat="1" applyFont="1" applyBorder="1" applyAlignment="1" applyProtection="1">
      <alignment horizontal="right"/>
    </xf>
    <xf numFmtId="168" fontId="2" fillId="0" borderId="1" xfId="0" quotePrefix="1" applyNumberFormat="1" applyFont="1" applyBorder="1" applyAlignment="1" applyProtection="1">
      <alignment horizontal="right"/>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3" xfId="0" applyFont="1" applyBorder="1" applyAlignment="1">
      <alignment horizontal="center" vertical="center"/>
    </xf>
    <xf numFmtId="0" fontId="5" fillId="0" borderId="0" xfId="0" applyFont="1"/>
    <xf numFmtId="37" fontId="2" fillId="0" borderId="0" xfId="0" applyNumberFormat="1" applyFont="1"/>
    <xf numFmtId="0" fontId="2" fillId="0" borderId="4" xfId="0" applyFont="1" applyBorder="1" applyAlignment="1" applyProtection="1">
      <alignment horizontal="centerContinuous"/>
    </xf>
    <xf numFmtId="0" fontId="2" fillId="0" borderId="4" xfId="0" applyFont="1" applyBorder="1" applyAlignment="1">
      <alignment horizontal="centerContinuous"/>
    </xf>
    <xf numFmtId="0" fontId="2" fillId="0" borderId="5" xfId="0" applyFont="1" applyBorder="1" applyAlignment="1">
      <alignment horizontal="centerContinuous"/>
    </xf>
    <xf numFmtId="0" fontId="2" fillId="0" borderId="6" xfId="0" quotePrefix="1" applyFont="1" applyBorder="1" applyAlignment="1" applyProtection="1">
      <alignment horizontal="center"/>
    </xf>
    <xf numFmtId="169" fontId="2" fillId="0" borderId="7" xfId="0" applyNumberFormat="1" applyFont="1" applyBorder="1" applyAlignment="1" applyProtection="1"/>
    <xf numFmtId="169" fontId="2" fillId="0" borderId="7" xfId="0" applyNumberFormat="1" applyFont="1" applyBorder="1" applyAlignment="1"/>
    <xf numFmtId="0" fontId="2" fillId="0" borderId="0" xfId="0" applyFont="1" applyAlignment="1"/>
    <xf numFmtId="166" fontId="2" fillId="0" borderId="7" xfId="0" applyNumberFormat="1" applyFont="1" applyBorder="1" applyProtection="1"/>
    <xf numFmtId="166" fontId="2" fillId="0" borderId="7" xfId="0" applyNumberFormat="1" applyFont="1" applyBorder="1" applyAlignment="1" applyProtection="1">
      <alignment horizontal="center"/>
    </xf>
    <xf numFmtId="167" fontId="2" fillId="0" borderId="7" xfId="0" applyNumberFormat="1" applyFont="1" applyBorder="1" applyProtection="1"/>
    <xf numFmtId="37" fontId="2" fillId="0" borderId="3" xfId="0" applyNumberFormat="1" applyFont="1" applyBorder="1"/>
    <xf numFmtId="37" fontId="2" fillId="0" borderId="3" xfId="0" applyNumberFormat="1" applyFont="1" applyBorder="1" applyAlignment="1">
      <alignment horizontal="center"/>
    </xf>
    <xf numFmtId="0" fontId="5" fillId="0" borderId="3" xfId="0" applyFont="1" applyBorder="1"/>
    <xf numFmtId="37" fontId="2" fillId="0" borderId="7" xfId="0" applyNumberFormat="1" applyFont="1" applyBorder="1" applyAlignment="1" applyProtection="1"/>
    <xf numFmtId="37" fontId="2" fillId="0" borderId="6" xfId="0" applyNumberFormat="1" applyFont="1" applyBorder="1" applyAlignment="1" applyProtection="1">
      <alignment horizontal="center" vertical="center"/>
    </xf>
    <xf numFmtId="0" fontId="2" fillId="0" borderId="6" xfId="0" quotePrefix="1" applyFont="1" applyBorder="1" applyAlignment="1" applyProtection="1">
      <alignment horizontal="center" vertical="center" wrapText="1"/>
    </xf>
    <xf numFmtId="168" fontId="2" fillId="0" borderId="7" xfId="0" quotePrefix="1" applyNumberFormat="1" applyFont="1" applyBorder="1" applyAlignment="1" applyProtection="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2" fillId="0" borderId="8" xfId="0" applyFont="1" applyBorder="1" applyAlignment="1">
      <alignment horizontal="centerContinuous"/>
    </xf>
    <xf numFmtId="3" fontId="2" fillId="0" borderId="7" xfId="0" quotePrefix="1" applyNumberFormat="1" applyFont="1" applyBorder="1" applyAlignment="1" applyProtection="1"/>
    <xf numFmtId="3" fontId="2" fillId="0" borderId="7" xfId="0" applyNumberFormat="1" applyFont="1" applyBorder="1"/>
    <xf numFmtId="3" fontId="2" fillId="0" borderId="7" xfId="0" applyNumberFormat="1" applyFont="1" applyBorder="1" applyProtection="1"/>
    <xf numFmtId="0" fontId="3" fillId="0" borderId="0" xfId="0" applyFont="1" applyAlignment="1">
      <alignment horizontal="centerContinuous"/>
    </xf>
    <xf numFmtId="168" fontId="2" fillId="0" borderId="3" xfId="0" quotePrefix="1" applyNumberFormat="1" applyFont="1" applyBorder="1" applyAlignment="1" applyProtection="1">
      <alignment horizontal="right"/>
    </xf>
    <xf numFmtId="0" fontId="2" fillId="0" borderId="9" xfId="0" applyFont="1" applyBorder="1"/>
    <xf numFmtId="0" fontId="2" fillId="0" borderId="1" xfId="0" applyFont="1" applyBorder="1"/>
    <xf numFmtId="37" fontId="2" fillId="0" borderId="3" xfId="0" applyNumberFormat="1" applyFont="1" applyBorder="1" applyAlignment="1" applyProtection="1"/>
    <xf numFmtId="168" fontId="2" fillId="0" borderId="1" xfId="0" applyNumberFormat="1" applyFont="1" applyBorder="1" applyAlignment="1" applyProtection="1"/>
    <xf numFmtId="37" fontId="2" fillId="0" borderId="1" xfId="0" applyNumberFormat="1" applyFont="1" applyBorder="1"/>
    <xf numFmtId="169" fontId="2" fillId="0" borderId="1" xfId="0" applyNumberFormat="1" applyFont="1" applyBorder="1" applyAlignment="1" applyProtection="1"/>
    <xf numFmtId="168" fontId="2" fillId="0" borderId="0" xfId="0" quotePrefix="1" applyNumberFormat="1" applyFont="1" applyBorder="1" applyAlignment="1" applyProtection="1">
      <alignment horizontal="right"/>
    </xf>
    <xf numFmtId="3" fontId="2" fillId="0" borderId="0" xfId="0" quotePrefix="1" applyNumberFormat="1" applyFont="1" applyBorder="1" applyAlignment="1" applyProtection="1">
      <alignment horizontal="right"/>
    </xf>
    <xf numFmtId="3" fontId="2" fillId="0" borderId="0" xfId="0" applyNumberFormat="1" applyFont="1" applyBorder="1" applyAlignment="1" applyProtection="1"/>
    <xf numFmtId="0" fontId="2" fillId="0" borderId="10" xfId="0" applyFont="1" applyBorder="1"/>
    <xf numFmtId="0" fontId="2" fillId="0" borderId="6" xfId="0" applyFont="1" applyBorder="1" applyAlignment="1">
      <alignment horizontal="center" vertical="center" wrapText="1"/>
    </xf>
    <xf numFmtId="37" fontId="2" fillId="0" borderId="10" xfId="0" applyNumberFormat="1" applyFont="1" applyBorder="1" applyAlignment="1" applyProtection="1">
      <alignment horizontal="center" vertical="center" wrapText="1"/>
    </xf>
    <xf numFmtId="0" fontId="2" fillId="0" borderId="2" xfId="0" quotePrefix="1" applyFont="1" applyBorder="1" applyAlignment="1" applyProtection="1">
      <alignment vertical="center"/>
    </xf>
    <xf numFmtId="37" fontId="2" fillId="0" borderId="2" xfId="0" applyNumberFormat="1" applyFont="1" applyBorder="1"/>
    <xf numFmtId="37" fontId="2" fillId="0" borderId="2" xfId="0" applyNumberFormat="1" applyFont="1" applyBorder="1" applyAlignment="1">
      <alignment vertical="center"/>
    </xf>
    <xf numFmtId="3" fontId="2" fillId="0" borderId="10" xfId="0" applyNumberFormat="1" applyFont="1" applyBorder="1" applyAlignment="1">
      <alignment vertical="center"/>
    </xf>
    <xf numFmtId="3" fontId="2" fillId="0" borderId="0" xfId="0" applyNumberFormat="1" applyFont="1" applyProtection="1"/>
    <xf numFmtId="0" fontId="2" fillId="0" borderId="3" xfId="0" applyFont="1" applyBorder="1" applyAlignment="1"/>
    <xf numFmtId="3" fontId="2" fillId="0" borderId="0" xfId="0" applyNumberFormat="1" applyFont="1"/>
    <xf numFmtId="3" fontId="2" fillId="0" borderId="3" xfId="0" applyNumberFormat="1" applyFont="1" applyBorder="1"/>
    <xf numFmtId="3" fontId="2" fillId="0" borderId="7" xfId="0" applyNumberFormat="1" applyFont="1" applyBorder="1" applyAlignment="1">
      <alignment horizontal="right"/>
    </xf>
    <xf numFmtId="37" fontId="9" fillId="0" borderId="0" xfId="0" applyNumberFormat="1" applyFont="1"/>
    <xf numFmtId="0" fontId="2" fillId="0" borderId="3" xfId="0" applyFont="1" applyBorder="1" applyAlignment="1" applyProtection="1"/>
    <xf numFmtId="37" fontId="2" fillId="0" borderId="3" xfId="0" applyNumberFormat="1" applyFont="1" applyBorder="1" applyAlignment="1">
      <alignment horizontal="right"/>
    </xf>
    <xf numFmtId="37" fontId="2" fillId="0" borderId="3" xfId="0" quotePrefix="1" applyNumberFormat="1" applyFont="1" applyBorder="1" applyAlignment="1">
      <alignment horizontal="right"/>
    </xf>
    <xf numFmtId="37" fontId="2" fillId="0" borderId="3" xfId="0" applyNumberFormat="1" applyFont="1" applyBorder="1" applyProtection="1"/>
    <xf numFmtId="3" fontId="2" fillId="0" borderId="0" xfId="0" applyNumberFormat="1" applyFont="1" applyAlignment="1" applyProtection="1">
      <alignment horizontal="right"/>
    </xf>
    <xf numFmtId="37" fontId="2" fillId="0" borderId="1" xfId="0" applyNumberFormat="1" applyFont="1" applyBorder="1" applyAlignment="1">
      <alignment horizontal="right"/>
    </xf>
    <xf numFmtId="37" fontId="2" fillId="0" borderId="0" xfId="0" applyNumberFormat="1" applyFont="1" applyProtection="1"/>
    <xf numFmtId="37" fontId="2" fillId="0" borderId="9" xfId="0" applyNumberFormat="1" applyFont="1" applyBorder="1"/>
    <xf numFmtId="37" fontId="2" fillId="0" borderId="3" xfId="0" applyNumberFormat="1" applyFont="1" applyBorder="1" applyAlignment="1" applyProtection="1">
      <alignment horizontal="right"/>
    </xf>
    <xf numFmtId="0" fontId="2" fillId="0" borderId="2" xfId="0" quotePrefix="1" applyFont="1" applyBorder="1" applyAlignment="1" applyProtection="1"/>
    <xf numFmtId="166" fontId="2" fillId="0" borderId="6" xfId="0" applyNumberFormat="1" applyFont="1" applyBorder="1" applyProtection="1"/>
    <xf numFmtId="166" fontId="2" fillId="0" borderId="7" xfId="0" applyNumberFormat="1" applyFont="1" applyBorder="1"/>
    <xf numFmtId="166" fontId="2" fillId="0" borderId="3" xfId="0" quotePrefix="1" applyNumberFormat="1" applyFont="1" applyBorder="1" applyAlignment="1" applyProtection="1">
      <alignment horizontal="right"/>
    </xf>
    <xf numFmtId="166" fontId="2" fillId="0" borderId="3" xfId="0" applyNumberFormat="1" applyFont="1" applyBorder="1" applyProtection="1"/>
    <xf numFmtId="166" fontId="2" fillId="0" borderId="3" xfId="0" applyNumberFormat="1" applyFont="1" applyBorder="1"/>
    <xf numFmtId="0" fontId="2" fillId="0" borderId="3" xfId="0" applyFont="1" applyBorder="1" applyAlignment="1">
      <alignment horizontal="right"/>
    </xf>
    <xf numFmtId="167" fontId="2" fillId="0" borderId="3" xfId="0" applyNumberFormat="1" applyFont="1" applyBorder="1" applyAlignment="1">
      <alignment horizontal="right"/>
    </xf>
    <xf numFmtId="167" fontId="2" fillId="0" borderId="3" xfId="0" applyNumberFormat="1" applyFont="1" applyBorder="1" applyAlignment="1" applyProtection="1">
      <alignment horizontal="right"/>
    </xf>
    <xf numFmtId="167" fontId="2" fillId="0" borderId="1" xfId="0" applyNumberFormat="1" applyFont="1" applyBorder="1" applyAlignment="1">
      <alignment horizontal="right"/>
    </xf>
    <xf numFmtId="167" fontId="2" fillId="0" borderId="1" xfId="0" applyNumberFormat="1" applyFont="1" applyBorder="1" applyAlignment="1" applyProtection="1">
      <alignment horizontal="right"/>
    </xf>
    <xf numFmtId="167" fontId="2" fillId="0" borderId="0" xfId="0" applyNumberFormat="1" applyFont="1" applyBorder="1" applyAlignment="1">
      <alignment horizontal="right"/>
    </xf>
    <xf numFmtId="167" fontId="2" fillId="0" borderId="0" xfId="0" applyNumberFormat="1" applyFont="1" applyBorder="1" applyAlignment="1" applyProtection="1">
      <alignment horizontal="right"/>
    </xf>
    <xf numFmtId="0" fontId="11" fillId="0" borderId="0" xfId="0" applyFont="1"/>
    <xf numFmtId="0" fontId="2" fillId="0" borderId="6" xfId="0" applyFont="1" applyBorder="1" applyAlignment="1">
      <alignment horizontal="center"/>
    </xf>
    <xf numFmtId="0" fontId="2" fillId="0" borderId="6" xfId="0" quotePrefix="1" applyFont="1" applyBorder="1" applyAlignment="1">
      <alignment horizontal="center"/>
    </xf>
    <xf numFmtId="37" fontId="2" fillId="0" borderId="6" xfId="0" applyNumberFormat="1" applyFont="1" applyBorder="1"/>
    <xf numFmtId="168" fontId="2" fillId="0" borderId="6" xfId="0" applyNumberFormat="1" applyFont="1" applyBorder="1"/>
    <xf numFmtId="168" fontId="2" fillId="0" borderId="2" xfId="0" applyNumberFormat="1" applyFont="1" applyBorder="1"/>
    <xf numFmtId="168" fontId="2" fillId="0" borderId="7" xfId="0" applyNumberFormat="1" applyFont="1" applyBorder="1"/>
    <xf numFmtId="168" fontId="2" fillId="0" borderId="3" xfId="0" applyNumberFormat="1" applyFont="1" applyBorder="1"/>
    <xf numFmtId="168" fontId="2" fillId="0" borderId="3" xfId="0" quotePrefix="1" applyNumberFormat="1" applyFont="1" applyBorder="1" applyAlignment="1">
      <alignment horizontal="right"/>
    </xf>
    <xf numFmtId="0" fontId="2" fillId="0" borderId="3" xfId="0" applyFont="1" applyBorder="1" applyAlignment="1" applyProtection="1">
      <alignment horizontal="left"/>
    </xf>
    <xf numFmtId="166" fontId="2" fillId="0" borderId="3" xfId="0" applyNumberFormat="1" applyFont="1" applyBorder="1" applyAlignment="1">
      <alignment horizontal="right"/>
    </xf>
    <xf numFmtId="0" fontId="2" fillId="0" borderId="1" xfId="0" applyFont="1" applyBorder="1" applyAlignment="1">
      <alignment horizontal="right"/>
    </xf>
    <xf numFmtId="0" fontId="2" fillId="0" borderId="2" xfId="0" applyFont="1" applyBorder="1" applyAlignment="1">
      <alignment horizontal="center"/>
    </xf>
    <xf numFmtId="37" fontId="2" fillId="0" borderId="3" xfId="0" applyNumberFormat="1" applyFont="1" applyBorder="1" applyAlignment="1"/>
    <xf numFmtId="37" fontId="2" fillId="0" borderId="2" xfId="0" applyNumberFormat="1" applyFont="1" applyBorder="1" applyAlignment="1"/>
    <xf numFmtId="37" fontId="2" fillId="0" borderId="2" xfId="0" applyNumberFormat="1" applyFont="1" applyBorder="1" applyAlignment="1">
      <alignment horizontal="right"/>
    </xf>
    <xf numFmtId="167" fontId="2" fillId="0" borderId="2" xfId="0" applyNumberFormat="1" applyFont="1" applyBorder="1" applyAlignment="1" applyProtection="1">
      <alignment horizontal="right"/>
    </xf>
    <xf numFmtId="167" fontId="2" fillId="0" borderId="3" xfId="0" quotePrefix="1" applyNumberFormat="1" applyFont="1" applyBorder="1" applyAlignment="1" applyProtection="1">
      <alignment horizontal="right"/>
    </xf>
    <xf numFmtId="167" fontId="2" fillId="0" borderId="2" xfId="0" applyNumberFormat="1" applyFont="1" applyBorder="1" applyAlignment="1">
      <alignment horizontal="right"/>
    </xf>
    <xf numFmtId="0" fontId="2" fillId="0" borderId="6" xfId="0" applyFont="1" applyBorder="1" applyAlignment="1">
      <alignment horizontal="centerContinuous" vertical="center"/>
    </xf>
    <xf numFmtId="0" fontId="2" fillId="0" borderId="6" xfId="0" quotePrefix="1" applyFont="1" applyBorder="1" applyAlignment="1">
      <alignment horizontal="center" vertical="center"/>
    </xf>
    <xf numFmtId="0" fontId="2" fillId="0" borderId="3" xfId="0" applyFont="1" applyBorder="1" applyAlignment="1">
      <alignment horizontal="left" indent="1"/>
    </xf>
    <xf numFmtId="0" fontId="2" fillId="0" borderId="3" xfId="0" quotePrefix="1" applyFont="1" applyBorder="1" applyAlignment="1">
      <alignment horizontal="left" indent="1"/>
    </xf>
    <xf numFmtId="0" fontId="2" fillId="0" borderId="3" xfId="0" applyFont="1" applyFill="1" applyBorder="1" applyAlignment="1">
      <alignment horizontal="left" indent="1"/>
    </xf>
    <xf numFmtId="0" fontId="2" fillId="0" borderId="1" xfId="0" applyFont="1" applyBorder="1" applyAlignment="1">
      <alignment horizontal="left" indent="1"/>
    </xf>
    <xf numFmtId="0" fontId="2" fillId="0" borderId="6" xfId="0" applyFont="1" applyBorder="1" applyAlignment="1">
      <alignment horizontal="centerContinuous"/>
    </xf>
    <xf numFmtId="164" fontId="2" fillId="0" borderId="2" xfId="0" applyNumberFormat="1" applyFont="1" applyBorder="1" applyAlignment="1" applyProtection="1"/>
    <xf numFmtId="164" fontId="2" fillId="0" borderId="3" xfId="0" applyNumberFormat="1" applyFont="1" applyBorder="1" applyAlignment="1" applyProtection="1"/>
    <xf numFmtId="37" fontId="2" fillId="0" borderId="1" xfId="0" quotePrefix="1" applyNumberFormat="1" applyFont="1" applyBorder="1" applyAlignment="1">
      <alignment horizontal="right"/>
    </xf>
    <xf numFmtId="0" fontId="2" fillId="0" borderId="7" xfId="0" applyFont="1" applyBorder="1" applyAlignment="1">
      <alignment horizontal="center"/>
    </xf>
    <xf numFmtId="37" fontId="2" fillId="0" borderId="7" xfId="0" applyNumberFormat="1" applyFont="1" applyBorder="1"/>
    <xf numFmtId="0" fontId="2" fillId="0" borderId="3" xfId="0" quotePrefix="1" applyFont="1" applyBorder="1" applyAlignment="1">
      <alignment horizontal="center"/>
    </xf>
    <xf numFmtId="16" fontId="2" fillId="0" borderId="3" xfId="0" quotePrefix="1" applyNumberFormat="1" applyFont="1" applyBorder="1" applyAlignment="1">
      <alignment horizontal="center"/>
    </xf>
    <xf numFmtId="0" fontId="2" fillId="0" borderId="0" xfId="0" quotePrefix="1" applyFont="1" applyAlignment="1">
      <alignment horizontal="right"/>
    </xf>
    <xf numFmtId="170" fontId="2" fillId="0" borderId="0" xfId="0" applyNumberFormat="1" applyFont="1"/>
    <xf numFmtId="171" fontId="2" fillId="0" borderId="9" xfId="0" applyNumberFormat="1" applyFont="1" applyBorder="1"/>
    <xf numFmtId="171" fontId="2" fillId="0" borderId="3" xfId="0" applyNumberFormat="1" applyFont="1" applyBorder="1"/>
    <xf numFmtId="166" fontId="2" fillId="0" borderId="0" xfId="0" applyNumberFormat="1" applyFont="1" applyProtection="1"/>
    <xf numFmtId="171" fontId="2" fillId="0" borderId="1" xfId="0" applyNumberFormat="1" applyFont="1" applyBorder="1"/>
    <xf numFmtId="170" fontId="2" fillId="0" borderId="9" xfId="0" applyNumberFormat="1" applyFont="1" applyBorder="1"/>
    <xf numFmtId="170" fontId="2" fillId="0" borderId="3" xfId="0" applyNumberFormat="1" applyFont="1" applyBorder="1"/>
    <xf numFmtId="170" fontId="2" fillId="0" borderId="1" xfId="0" applyNumberFormat="1" applyFont="1" applyBorder="1"/>
    <xf numFmtId="165" fontId="1" fillId="0" borderId="0" xfId="0" applyNumberFormat="1" applyFont="1" applyProtection="1"/>
    <xf numFmtId="0" fontId="2" fillId="0" borderId="12" xfId="0" applyFont="1" applyBorder="1" applyAlignment="1" applyProtection="1">
      <alignment horizontal="centerContinuous"/>
    </xf>
    <xf numFmtId="0" fontId="2" fillId="0" borderId="8" xfId="0" applyFont="1" applyBorder="1" applyAlignment="1" applyProtection="1">
      <alignment horizontal="centerContinuous"/>
    </xf>
    <xf numFmtId="0" fontId="2" fillId="0" borderId="11" xfId="0" applyFont="1" applyBorder="1" applyAlignment="1" applyProtection="1">
      <alignment horizontal="center"/>
    </xf>
    <xf numFmtId="0" fontId="3" fillId="0" borderId="3" xfId="0" applyFont="1" applyBorder="1" applyAlignment="1" applyProtection="1">
      <alignment horizontal="left"/>
    </xf>
    <xf numFmtId="0" fontId="2" fillId="0" borderId="7" xfId="0" applyFont="1" applyBorder="1" applyAlignment="1" applyProtection="1">
      <alignment horizontal="center"/>
    </xf>
    <xf numFmtId="0" fontId="2" fillId="0" borderId="7" xfId="0" quotePrefix="1" applyFont="1" applyBorder="1" applyAlignment="1" applyProtection="1">
      <alignment horizontal="center"/>
    </xf>
    <xf numFmtId="167" fontId="2" fillId="0" borderId="7" xfId="0" applyNumberFormat="1" applyFont="1" applyBorder="1"/>
    <xf numFmtId="167" fontId="2" fillId="0" borderId="3" xfId="0" applyNumberFormat="1" applyFont="1" applyBorder="1"/>
    <xf numFmtId="167" fontId="2" fillId="0" borderId="3" xfId="0" applyNumberFormat="1" applyFont="1" applyBorder="1" applyProtection="1"/>
    <xf numFmtId="0" fontId="3" fillId="0" borderId="9" xfId="0" applyFont="1" applyBorder="1" applyAlignment="1" applyProtection="1">
      <alignment horizontal="left"/>
    </xf>
    <xf numFmtId="0" fontId="2" fillId="0" borderId="5" xfId="0" applyFont="1" applyBorder="1" applyAlignment="1" applyProtection="1">
      <alignment horizontal="center"/>
    </xf>
    <xf numFmtId="167" fontId="2" fillId="0" borderId="5" xfId="0" applyNumberFormat="1" applyFont="1" applyBorder="1" applyProtection="1"/>
    <xf numFmtId="0" fontId="3" fillId="0" borderId="3" xfId="0" applyFont="1" applyBorder="1"/>
    <xf numFmtId="0" fontId="2" fillId="0" borderId="3" xfId="0" applyFont="1" applyBorder="1" applyAlignment="1" applyProtection="1">
      <alignment horizontal="fill"/>
    </xf>
    <xf numFmtId="167" fontId="2" fillId="0" borderId="7" xfId="0" applyNumberFormat="1" applyFont="1" applyBorder="1" applyAlignment="1" applyProtection="1"/>
    <xf numFmtId="167" fontId="2" fillId="0" borderId="7" xfId="0" quotePrefix="1" applyNumberFormat="1" applyFont="1" applyBorder="1" applyAlignment="1" applyProtection="1">
      <alignment horizontal="right"/>
    </xf>
    <xf numFmtId="167" fontId="2" fillId="0" borderId="7" xfId="0" quotePrefix="1" applyNumberFormat="1" applyFont="1" applyBorder="1" applyAlignment="1">
      <alignment horizontal="right"/>
    </xf>
    <xf numFmtId="167" fontId="2" fillId="0" borderId="3" xfId="0" quotePrefix="1" applyNumberFormat="1" applyFont="1" applyBorder="1" applyAlignment="1">
      <alignment horizontal="right"/>
    </xf>
    <xf numFmtId="0" fontId="2" fillId="0" borderId="1" xfId="0" applyFont="1" applyBorder="1" applyAlignment="1" applyProtection="1">
      <alignment horizontal="fill"/>
    </xf>
    <xf numFmtId="167" fontId="2" fillId="0" borderId="1" xfId="0" quotePrefix="1" applyNumberFormat="1" applyFont="1" applyBorder="1" applyAlignment="1">
      <alignment horizontal="right"/>
    </xf>
    <xf numFmtId="0" fontId="12" fillId="0" borderId="0" xfId="0" applyFont="1"/>
    <xf numFmtId="167" fontId="2" fillId="0" borderId="9" xfId="0" applyNumberFormat="1" applyFont="1" applyBorder="1"/>
    <xf numFmtId="167" fontId="2" fillId="0" borderId="1" xfId="0" quotePrefix="1" applyNumberFormat="1" applyFont="1" applyBorder="1" applyAlignment="1" applyProtection="1">
      <alignment horizontal="right"/>
    </xf>
    <xf numFmtId="167" fontId="2" fillId="0" borderId="5" xfId="0" quotePrefix="1" applyNumberFormat="1" applyFont="1" applyBorder="1" applyAlignment="1" applyProtection="1"/>
    <xf numFmtId="167" fontId="2" fillId="0" borderId="5" xfId="0" applyNumberFormat="1" applyFont="1" applyBorder="1" applyAlignment="1" applyProtection="1"/>
    <xf numFmtId="167" fontId="2" fillId="0" borderId="7" xfId="0" quotePrefix="1" applyNumberFormat="1" applyFont="1" applyBorder="1" applyAlignment="1" applyProtection="1"/>
    <xf numFmtId="166" fontId="2" fillId="0" borderId="5" xfId="0" applyNumberFormat="1" applyFont="1" applyBorder="1" applyProtection="1"/>
    <xf numFmtId="166" fontId="2" fillId="0" borderId="5" xfId="0" quotePrefix="1" applyNumberFormat="1" applyFont="1" applyBorder="1" applyAlignment="1" applyProtection="1"/>
    <xf numFmtId="166" fontId="2" fillId="0" borderId="5" xfId="0" applyNumberFormat="1" applyFont="1" applyBorder="1" applyAlignment="1" applyProtection="1"/>
    <xf numFmtId="166" fontId="2" fillId="0" borderId="0" xfId="0" quotePrefix="1" applyNumberFormat="1" applyFont="1" applyAlignment="1" applyProtection="1">
      <alignment horizontal="fill"/>
    </xf>
    <xf numFmtId="166" fontId="2" fillId="0" borderId="7" xfId="0" quotePrefix="1" applyNumberFormat="1" applyFont="1" applyBorder="1" applyAlignment="1" applyProtection="1"/>
    <xf numFmtId="166" fontId="2" fillId="0" borderId="7" xfId="0" applyNumberFormat="1" applyFont="1" applyBorder="1" applyAlignment="1" applyProtection="1"/>
    <xf numFmtId="166" fontId="2" fillId="0" borderId="7" xfId="0" quotePrefix="1" applyNumberFormat="1" applyFont="1" applyBorder="1" applyAlignment="1" applyProtection="1">
      <alignment horizontal="right"/>
    </xf>
    <xf numFmtId="166" fontId="2" fillId="0" borderId="5" xfId="0" applyNumberFormat="1" applyFont="1" applyBorder="1" applyAlignment="1"/>
    <xf numFmtId="166" fontId="2" fillId="0" borderId="7" xfId="0" applyNumberFormat="1" applyFont="1" applyBorder="1" applyAlignment="1"/>
    <xf numFmtId="166" fontId="2" fillId="0" borderId="1" xfId="0" quotePrefix="1" applyNumberFormat="1" applyFont="1" applyBorder="1" applyAlignment="1" applyProtection="1">
      <alignment horizontal="right"/>
    </xf>
    <xf numFmtId="167" fontId="2" fillId="0" borderId="5" xfId="0" applyNumberFormat="1" applyFont="1" applyBorder="1" applyAlignment="1"/>
    <xf numFmtId="167" fontId="2" fillId="0" borderId="7" xfId="0" applyNumberFormat="1" applyFont="1" applyBorder="1" applyAlignment="1"/>
    <xf numFmtId="167" fontId="2" fillId="0" borderId="9" xfId="0" quotePrefix="1" applyNumberFormat="1" applyFont="1" applyBorder="1" applyAlignment="1">
      <alignment horizontal="right"/>
    </xf>
    <xf numFmtId="167" fontId="2" fillId="0" borderId="7" xfId="0" applyNumberFormat="1" applyFont="1" applyBorder="1" applyAlignment="1">
      <alignment horizontal="right"/>
    </xf>
    <xf numFmtId="167" fontId="2" fillId="0" borderId="9" xfId="0" applyNumberFormat="1" applyFont="1" applyBorder="1" applyProtection="1"/>
    <xf numFmtId="0" fontId="2" fillId="0" borderId="2" xfId="0" quotePrefix="1" applyFont="1" applyBorder="1" applyAlignment="1">
      <alignment horizontal="center" vertical="center"/>
    </xf>
    <xf numFmtId="0" fontId="2" fillId="0" borderId="3" xfId="0" quotePrefix="1" applyFont="1" applyBorder="1" applyAlignment="1" applyProtection="1">
      <alignment vertical="center"/>
    </xf>
    <xf numFmtId="0" fontId="2" fillId="0" borderId="13" xfId="0" applyFont="1" applyBorder="1" applyAlignment="1">
      <alignment horizontal="centerContinuous"/>
    </xf>
    <xf numFmtId="0" fontId="2" fillId="0" borderId="5" xfId="0" quotePrefix="1" applyFont="1" applyBorder="1" applyAlignment="1">
      <alignment horizontal="center" vertical="center"/>
    </xf>
    <xf numFmtId="0" fontId="2" fillId="0" borderId="9" xfId="0" quotePrefix="1" applyFont="1" applyBorder="1" applyAlignment="1">
      <alignment horizontal="center" vertical="center"/>
    </xf>
    <xf numFmtId="0" fontId="2" fillId="0" borderId="2" xfId="0" quotePrefix="1" applyFont="1" applyBorder="1" applyAlignment="1" applyProtection="1">
      <alignment horizontal="left" indent="1"/>
    </xf>
    <xf numFmtId="0" fontId="2" fillId="0" borderId="3" xfId="0" applyFont="1" applyBorder="1" applyAlignment="1" applyProtection="1">
      <alignment horizontal="left" indent="1"/>
    </xf>
    <xf numFmtId="0" fontId="2" fillId="0" borderId="0" xfId="0" applyFont="1" applyAlignment="1" applyProtection="1"/>
    <xf numFmtId="0" fontId="3" fillId="0" borderId="0" xfId="0" applyFont="1" applyAlignment="1" applyProtection="1"/>
    <xf numFmtId="0" fontId="3" fillId="0" borderId="0" xfId="0" applyFont="1" applyAlignment="1"/>
    <xf numFmtId="0" fontId="3" fillId="0" borderId="0" xfId="0" quotePrefix="1" applyFont="1" applyAlignment="1"/>
    <xf numFmtId="37" fontId="2" fillId="0" borderId="7" xfId="0" applyNumberFormat="1" applyFont="1" applyBorder="1" applyAlignment="1"/>
    <xf numFmtId="37" fontId="2" fillId="0" borderId="7" xfId="0" quotePrefix="1" applyNumberFormat="1" applyFont="1" applyBorder="1" applyAlignment="1" applyProtection="1">
      <alignment horizontal="right"/>
    </xf>
    <xf numFmtId="37" fontId="2" fillId="0" borderId="3" xfId="0" applyNumberFormat="1" applyFont="1" applyBorder="1" applyAlignment="1" applyProtection="1">
      <alignment horizontal="center"/>
    </xf>
    <xf numFmtId="37" fontId="2" fillId="0" borderId="3" xfId="0" quotePrefix="1" applyNumberFormat="1" applyFont="1" applyBorder="1" applyAlignment="1" applyProtection="1">
      <alignment horizontal="right"/>
    </xf>
    <xf numFmtId="37" fontId="2" fillId="0" borderId="1" xfId="0" quotePrefix="1" applyNumberFormat="1" applyFont="1" applyBorder="1" applyAlignment="1" applyProtection="1">
      <alignment horizontal="right"/>
    </xf>
    <xf numFmtId="37" fontId="2" fillId="0" borderId="1" xfId="0" applyNumberFormat="1" applyFont="1" applyBorder="1" applyAlignment="1" applyProtection="1"/>
    <xf numFmtId="166" fontId="2" fillId="0" borderId="3" xfId="0" applyNumberFormat="1" applyFont="1" applyBorder="1" applyAlignment="1" applyProtection="1"/>
    <xf numFmtId="0" fontId="3" fillId="0" borderId="0" xfId="0" applyFont="1"/>
    <xf numFmtId="166" fontId="2" fillId="0" borderId="7" xfId="0" applyNumberFormat="1" applyFont="1" applyFill="1" applyBorder="1" applyAlignment="1" applyProtection="1"/>
    <xf numFmtId="0" fontId="2" fillId="0" borderId="0" xfId="0" quotePrefix="1" applyFont="1" applyAlignment="1" applyProtection="1">
      <alignment vertical="center" wrapText="1"/>
    </xf>
    <xf numFmtId="0" fontId="2" fillId="0" borderId="6" xfId="0" applyFont="1" applyFill="1" applyBorder="1" applyAlignment="1">
      <alignment horizontal="center"/>
    </xf>
    <xf numFmtId="0" fontId="2" fillId="0" borderId="0" xfId="0" applyFont="1" applyFill="1"/>
    <xf numFmtId="0" fontId="2" fillId="0" borderId="0" xfId="0" applyFont="1" applyFill="1" applyAlignment="1">
      <alignment horizontal="centerContinuous"/>
    </xf>
    <xf numFmtId="0" fontId="2" fillId="0" borderId="6" xfId="0" quotePrefix="1" applyFont="1" applyFill="1" applyBorder="1" applyAlignment="1">
      <alignment horizontal="center"/>
    </xf>
    <xf numFmtId="37" fontId="2" fillId="0" borderId="6" xfId="0" applyNumberFormat="1" applyFont="1" applyFill="1" applyBorder="1"/>
    <xf numFmtId="168" fontId="2" fillId="0" borderId="6" xfId="0" applyNumberFormat="1" applyFont="1" applyFill="1" applyBorder="1"/>
    <xf numFmtId="3" fontId="2" fillId="0" borderId="7" xfId="0" applyNumberFormat="1" applyFont="1" applyFill="1" applyBorder="1"/>
    <xf numFmtId="168" fontId="2" fillId="0" borderId="7" xfId="0" applyNumberFormat="1" applyFont="1" applyFill="1" applyBorder="1"/>
    <xf numFmtId="37" fontId="2" fillId="0" borderId="3" xfId="0" applyNumberFormat="1" applyFont="1" applyFill="1" applyBorder="1"/>
    <xf numFmtId="168" fontId="2" fillId="0" borderId="3" xfId="0" applyNumberFormat="1" applyFont="1" applyFill="1" applyBorder="1"/>
    <xf numFmtId="37" fontId="2" fillId="0" borderId="3" xfId="0" applyNumberFormat="1" applyFont="1" applyFill="1" applyBorder="1" applyAlignment="1">
      <alignment horizontal="right"/>
    </xf>
    <xf numFmtId="37" fontId="2" fillId="0" borderId="1" xfId="0" applyNumberFormat="1" applyFont="1" applyFill="1" applyBorder="1" applyAlignment="1">
      <alignment horizontal="right"/>
    </xf>
    <xf numFmtId="0" fontId="2" fillId="0" borderId="1" xfId="0" applyFont="1" applyFill="1" applyBorder="1" applyAlignment="1">
      <alignment horizontal="right"/>
    </xf>
    <xf numFmtId="0" fontId="2" fillId="0" borderId="0" xfId="0" applyFont="1" applyFill="1" applyBorder="1"/>
    <xf numFmtId="0" fontId="2" fillId="0" borderId="2" xfId="0" applyFont="1" applyFill="1" applyBorder="1" applyAlignment="1">
      <alignment horizontal="center"/>
    </xf>
    <xf numFmtId="37" fontId="2" fillId="0" borderId="2" xfId="0" applyNumberFormat="1" applyFont="1" applyFill="1" applyBorder="1" applyAlignment="1"/>
    <xf numFmtId="167" fontId="2" fillId="0" borderId="2" xfId="0" applyNumberFormat="1" applyFont="1" applyFill="1" applyBorder="1" applyAlignment="1">
      <alignment horizontal="right"/>
    </xf>
    <xf numFmtId="37" fontId="2" fillId="0" borderId="3" xfId="0" applyNumberFormat="1" applyFont="1" applyFill="1" applyBorder="1" applyAlignment="1"/>
    <xf numFmtId="167" fontId="2" fillId="0" borderId="3" xfId="0" applyNumberFormat="1" applyFont="1" applyFill="1" applyBorder="1" applyAlignment="1">
      <alignment horizontal="right"/>
    </xf>
    <xf numFmtId="0" fontId="2" fillId="0" borderId="3" xfId="0" applyFont="1" applyFill="1" applyBorder="1"/>
    <xf numFmtId="0" fontId="2" fillId="0" borderId="1" xfId="0" applyFont="1" applyFill="1" applyBorder="1"/>
    <xf numFmtId="0" fontId="2" fillId="0" borderId="2" xfId="0" applyFont="1" applyBorder="1" applyAlignment="1">
      <alignment horizontal="centerContinuous" vertical="center"/>
    </xf>
    <xf numFmtId="0" fontId="2" fillId="0" borderId="12" xfId="0" applyFont="1" applyBorder="1" applyAlignment="1">
      <alignment horizontal="centerContinuous"/>
    </xf>
    <xf numFmtId="168" fontId="2" fillId="0" borderId="3" xfId="0" applyNumberFormat="1" applyFont="1" applyBorder="1" applyAlignment="1">
      <alignment horizontal="right"/>
    </xf>
    <xf numFmtId="0" fontId="11" fillId="0" borderId="0" xfId="0" applyFont="1" applyFill="1"/>
    <xf numFmtId="166" fontId="2" fillId="0" borderId="0" xfId="0" quotePrefix="1" applyNumberFormat="1" applyFont="1" applyBorder="1" applyAlignment="1">
      <alignment horizontal="right"/>
    </xf>
    <xf numFmtId="166" fontId="2" fillId="0" borderId="0" xfId="0" applyNumberFormat="1" applyFont="1" applyBorder="1"/>
    <xf numFmtId="0" fontId="2" fillId="0" borderId="0" xfId="0" applyFont="1" applyBorder="1" applyAlignment="1">
      <alignment horizontal="centerContinuous"/>
    </xf>
    <xf numFmtId="37" fontId="2" fillId="0" borderId="0" xfId="0" applyNumberFormat="1" applyFont="1" applyBorder="1" applyAlignment="1">
      <alignment horizontal="right"/>
    </xf>
    <xf numFmtId="37" fontId="2" fillId="0" borderId="0" xfId="0" quotePrefix="1" applyNumberFormat="1" applyFont="1" applyBorder="1" applyAlignment="1">
      <alignment horizontal="right"/>
    </xf>
    <xf numFmtId="0" fontId="2" fillId="0" borderId="0" xfId="0" applyFont="1" applyFill="1" applyBorder="1" applyAlignment="1">
      <alignment horizontal="center"/>
    </xf>
    <xf numFmtId="166" fontId="2" fillId="0" borderId="3" xfId="0" quotePrefix="1" applyNumberFormat="1" applyFont="1" applyBorder="1" applyAlignment="1">
      <alignment horizontal="right"/>
    </xf>
    <xf numFmtId="166" fontId="2" fillId="0" borderId="1" xfId="0" quotePrefix="1" applyNumberFormat="1" applyFont="1" applyBorder="1" applyAlignment="1">
      <alignment horizontal="right"/>
    </xf>
    <xf numFmtId="37" fontId="2" fillId="2" borderId="6" xfId="0" applyNumberFormat="1" applyFont="1" applyFill="1" applyBorder="1" applyAlignment="1" applyProtection="1">
      <alignment horizontal="center" vertical="center" wrapText="1"/>
    </xf>
    <xf numFmtId="166" fontId="2" fillId="0" borderId="0" xfId="0" quotePrefix="1" applyNumberFormat="1" applyFont="1" applyBorder="1" applyAlignment="1" applyProtection="1">
      <alignment horizontal="right"/>
    </xf>
    <xf numFmtId="0" fontId="14" fillId="0" borderId="0" xfId="1"/>
    <xf numFmtId="3" fontId="2" fillId="0" borderId="2" xfId="0" applyNumberFormat="1" applyFont="1" applyBorder="1"/>
    <xf numFmtId="0" fontId="15" fillId="0" borderId="0" xfId="0" applyFont="1"/>
    <xf numFmtId="37" fontId="2" fillId="0" borderId="2" xfId="0" applyNumberFormat="1" applyFont="1" applyFill="1" applyBorder="1"/>
    <xf numFmtId="0" fontId="2" fillId="0" borderId="8" xfId="0" applyFont="1" applyFill="1" applyBorder="1" applyAlignment="1">
      <alignment horizontal="centerContinuous"/>
    </xf>
    <xf numFmtId="37" fontId="2" fillId="0" borderId="2" xfId="0" applyNumberFormat="1" applyFont="1" applyFill="1" applyBorder="1" applyAlignment="1">
      <alignment horizontal="right"/>
    </xf>
    <xf numFmtId="37" fontId="2" fillId="0" borderId="3" xfId="0" quotePrefix="1" applyNumberFormat="1" applyFont="1" applyFill="1" applyBorder="1" applyAlignment="1">
      <alignment horizontal="right"/>
    </xf>
    <xf numFmtId="37" fontId="2" fillId="0" borderId="1" xfId="0" quotePrefix="1" applyNumberFormat="1" applyFont="1" applyFill="1" applyBorder="1" applyAlignment="1">
      <alignment horizontal="right"/>
    </xf>
    <xf numFmtId="37" fontId="2" fillId="0" borderId="1" xfId="0" applyNumberFormat="1" applyFont="1" applyFill="1" applyBorder="1"/>
    <xf numFmtId="0" fontId="5" fillId="0" borderId="0" xfId="0" applyFont="1" applyAlignment="1">
      <alignment vertical="center"/>
    </xf>
    <xf numFmtId="0" fontId="2" fillId="0" borderId="0" xfId="0" applyFont="1" applyAlignment="1">
      <alignment vertical="center"/>
    </xf>
    <xf numFmtId="0" fontId="6" fillId="0" borderId="0" xfId="0" applyFont="1" applyAlignment="1"/>
    <xf numFmtId="0" fontId="7" fillId="0" borderId="0" xfId="0" applyFont="1" applyAlignment="1"/>
    <xf numFmtId="0" fontId="2" fillId="0" borderId="0" xfId="0" applyFont="1" applyBorder="1" applyAlignment="1"/>
    <xf numFmtId="0" fontId="5" fillId="0" borderId="0" xfId="0" applyFont="1" applyAlignment="1">
      <alignment vertical="center"/>
    </xf>
    <xf numFmtId="0" fontId="5" fillId="0" borderId="0" xfId="0" applyFont="1" applyAlignment="1">
      <alignment vertical="center"/>
    </xf>
    <xf numFmtId="0" fontId="3" fillId="0" borderId="0" xfId="0" applyFont="1" applyAlignment="1">
      <alignment horizontal="center"/>
    </xf>
    <xf numFmtId="0" fontId="2" fillId="0" borderId="0" xfId="0" applyFont="1" applyAlignment="1" applyProtection="1">
      <alignment vertical="center"/>
    </xf>
    <xf numFmtId="0" fontId="17" fillId="0" borderId="0" xfId="0" applyFont="1" applyAlignment="1">
      <alignment horizontal="centerContinuous"/>
    </xf>
    <xf numFmtId="0" fontId="6" fillId="0" borderId="0" xfId="0" applyFont="1" applyBorder="1" applyAlignment="1" applyProtection="1">
      <alignment horizontal="left" vertical="center" wrapText="1"/>
    </xf>
    <xf numFmtId="0" fontId="18"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2" fillId="2" borderId="6" xfId="0" applyFont="1" applyFill="1" applyBorder="1" applyAlignment="1">
      <alignment horizontal="center" vertical="center" wrapText="1"/>
    </xf>
    <xf numFmtId="166" fontId="2" fillId="0" borderId="7" xfId="0" applyNumberFormat="1" applyFont="1" applyBorder="1" applyAlignment="1" applyProtection="1">
      <alignment horizontal="right"/>
    </xf>
    <xf numFmtId="0" fontId="2" fillId="0" borderId="6" xfId="0" applyFont="1" applyFill="1" applyBorder="1" applyAlignment="1">
      <alignment horizontal="center" vertical="center" wrapText="1"/>
    </xf>
    <xf numFmtId="37" fontId="2" fillId="0" borderId="6" xfId="0" applyNumberFormat="1" applyFont="1" applyFill="1" applyBorder="1" applyAlignment="1" applyProtection="1">
      <alignment horizontal="center" vertical="center" wrapText="1"/>
    </xf>
    <xf numFmtId="172" fontId="2" fillId="0" borderId="0" xfId="2" applyNumberFormat="1" applyFont="1"/>
    <xf numFmtId="0" fontId="2" fillId="0" borderId="4" xfId="0" applyFont="1" applyFill="1" applyBorder="1" applyAlignment="1">
      <alignment horizontal="centerContinuous" vertical="center" wrapText="1"/>
    </xf>
    <xf numFmtId="0" fontId="2" fillId="0" borderId="5" xfId="0" applyFont="1" applyFill="1" applyBorder="1" applyAlignment="1">
      <alignment horizontal="centerContinuous" vertical="center" wrapText="1"/>
    </xf>
    <xf numFmtId="0" fontId="2" fillId="0" borderId="6" xfId="0" quotePrefix="1" applyFont="1" applyFill="1" applyBorder="1" applyAlignment="1">
      <alignment horizontal="center" vertical="center"/>
    </xf>
    <xf numFmtId="0" fontId="2" fillId="0" borderId="0" xfId="0" applyFont="1" applyFill="1" applyAlignment="1">
      <alignment horizontal="center"/>
    </xf>
    <xf numFmtId="0" fontId="2" fillId="0" borderId="11" xfId="0" applyFont="1" applyFill="1" applyBorder="1" applyAlignment="1">
      <alignment horizontal="center" vertical="center"/>
    </xf>
    <xf numFmtId="0" fontId="2" fillId="0" borderId="11" xfId="0" applyFont="1" applyFill="1" applyBorder="1" applyAlignment="1">
      <alignment horizontal="center" vertical="center" wrapText="1"/>
    </xf>
    <xf numFmtId="37" fontId="2" fillId="0" borderId="11" xfId="0" applyNumberFormat="1" applyFont="1" applyFill="1" applyBorder="1" applyAlignment="1">
      <alignment horizontal="center" vertical="center" wrapText="1"/>
    </xf>
    <xf numFmtId="0" fontId="2" fillId="0" borderId="0" xfId="0" applyFont="1" applyAlignment="1" applyProtection="1">
      <alignment vertical="center" wrapText="1"/>
    </xf>
    <xf numFmtId="0" fontId="5" fillId="0" borderId="0" xfId="0" applyFont="1" applyAlignment="1">
      <alignment vertical="center" wrapText="1"/>
    </xf>
    <xf numFmtId="0" fontId="2" fillId="0" borderId="0" xfId="0" applyFont="1" applyAlignment="1">
      <alignment vertical="center" wrapText="1"/>
    </xf>
    <xf numFmtId="0" fontId="2" fillId="0" borderId="9" xfId="0" applyFont="1" applyBorder="1" applyAlignment="1" applyProtection="1">
      <alignment horizontal="center" vertical="center"/>
    </xf>
    <xf numFmtId="0" fontId="5" fillId="0" borderId="1" xfId="0" applyFont="1" applyBorder="1" applyAlignment="1">
      <alignment vertical="center"/>
    </xf>
    <xf numFmtId="0" fontId="2" fillId="0" borderId="0" xfId="0" quotePrefix="1" applyFont="1" applyAlignment="1" applyProtection="1">
      <alignment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5" fillId="0" borderId="0" xfId="0" applyFont="1" applyAlignment="1">
      <alignment vertical="center"/>
    </xf>
    <xf numFmtId="0" fontId="2" fillId="0" borderId="0" xfId="0" applyFont="1" applyAlignment="1">
      <alignment horizontal="left" wrapText="1"/>
    </xf>
    <xf numFmtId="0" fontId="2" fillId="0" borderId="4" xfId="0" applyFont="1" applyBorder="1" applyAlignment="1" applyProtection="1">
      <alignment horizontal="left" vertical="center" wrapText="1"/>
    </xf>
    <xf numFmtId="0" fontId="5" fillId="0" borderId="4" xfId="0" applyFont="1" applyBorder="1" applyAlignment="1">
      <alignment vertical="center" wrapText="1"/>
    </xf>
    <xf numFmtId="0" fontId="2" fillId="0" borderId="9" xfId="0" applyFont="1" applyBorder="1" applyAlignment="1" applyProtection="1">
      <alignment horizontal="center" vertical="center" wrapText="1"/>
    </xf>
    <xf numFmtId="0" fontId="5" fillId="0" borderId="1" xfId="0" applyFont="1" applyBorder="1" applyAlignment="1">
      <alignment horizontal="center"/>
    </xf>
    <xf numFmtId="0" fontId="2" fillId="0" borderId="0" xfId="0" quotePrefix="1" applyFont="1" applyAlignment="1" applyProtection="1">
      <alignment horizontal="lef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Alignment="1" applyProtection="1">
      <alignment horizontal="left" vertical="center"/>
    </xf>
    <xf numFmtId="0" fontId="7" fillId="0" borderId="0" xfId="0" applyFont="1" applyAlignment="1">
      <alignment vertical="center"/>
    </xf>
    <xf numFmtId="0" fontId="6" fillId="0" borderId="4" xfId="0" applyFont="1" applyBorder="1" applyAlignment="1">
      <alignment vertical="center" wrapText="1"/>
    </xf>
    <xf numFmtId="0" fontId="0" fillId="0" borderId="4" xfId="0" applyBorder="1" applyAlignment="1">
      <alignment wrapText="1"/>
    </xf>
    <xf numFmtId="0" fontId="6" fillId="0" borderId="0" xfId="0" applyFont="1" applyAlignment="1">
      <alignment horizontal="left" wrapText="1"/>
    </xf>
    <xf numFmtId="0" fontId="0" fillId="0" borderId="0" xfId="0" applyAlignment="1">
      <alignment wrapText="1"/>
    </xf>
    <xf numFmtId="0" fontId="2" fillId="0" borderId="9" xfId="0" applyFont="1" applyBorder="1" applyAlignment="1">
      <alignment horizontal="center" vertical="center"/>
    </xf>
    <xf numFmtId="0" fontId="0" fillId="0" borderId="1" xfId="0" applyBorder="1" applyAlignment="1">
      <alignment horizontal="center"/>
    </xf>
    <xf numFmtId="0" fontId="2" fillId="0" borderId="1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Border="1" applyAlignment="1" applyProtection="1">
      <alignment horizontal="center"/>
    </xf>
    <xf numFmtId="0" fontId="2" fillId="0" borderId="4" xfId="0" applyFont="1" applyBorder="1" applyAlignment="1">
      <alignment wrapText="1"/>
    </xf>
    <xf numFmtId="0" fontId="2" fillId="0" borderId="0" xfId="0" applyFont="1" applyBorder="1" applyAlignment="1">
      <alignment wrapText="1"/>
    </xf>
    <xf numFmtId="0" fontId="2" fillId="0" borderId="9" xfId="0" applyFont="1" applyBorder="1" applyAlignment="1">
      <alignment horizontal="center" vertical="center" wrapText="1"/>
    </xf>
    <xf numFmtId="0" fontId="5" fillId="0" borderId="1" xfId="0" applyFont="1" applyBorder="1" applyAlignment="1"/>
    <xf numFmtId="0" fontId="2" fillId="0" borderId="1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Border="1" applyAlignment="1">
      <alignment horizontal="center" wrapText="1"/>
    </xf>
    <xf numFmtId="0" fontId="2" fillId="0" borderId="2" xfId="0" applyFont="1" applyFill="1" applyBorder="1" applyAlignment="1">
      <alignment horizontal="center" wrapText="1"/>
    </xf>
    <xf numFmtId="0" fontId="3" fillId="0" borderId="0" xfId="0" quotePrefix="1" applyFont="1" applyAlignment="1">
      <alignment horizontal="center" wrapText="1"/>
    </xf>
    <xf numFmtId="0" fontId="2" fillId="0" borderId="0" xfId="0" applyFont="1" applyAlignment="1">
      <alignment horizontal="center"/>
    </xf>
    <xf numFmtId="0" fontId="2" fillId="0" borderId="14" xfId="0" applyFont="1" applyBorder="1" applyAlignment="1">
      <alignment horizontal="center"/>
    </xf>
    <xf numFmtId="0" fontId="5" fillId="0" borderId="1" xfId="0" applyFont="1" applyBorder="1" applyAlignment="1">
      <alignment horizontal="center" vertical="center"/>
    </xf>
    <xf numFmtId="0" fontId="2" fillId="0" borderId="9" xfId="0" applyFont="1" applyFill="1" applyBorder="1" applyAlignment="1">
      <alignment horizontal="center" vertical="center"/>
    </xf>
    <xf numFmtId="0" fontId="5" fillId="0" borderId="1" xfId="0" applyFont="1" applyFill="1" applyBorder="1" applyAlignment="1">
      <alignment vertical="center"/>
    </xf>
    <xf numFmtId="0" fontId="2" fillId="0" borderId="4" xfId="0" applyFont="1" applyBorder="1" applyAlignment="1">
      <alignment horizontal="left" wrapText="1"/>
    </xf>
    <xf numFmtId="0" fontId="5" fillId="0" borderId="4" xfId="0" applyFont="1" applyBorder="1" applyAlignment="1">
      <alignment wrapText="1"/>
    </xf>
    <xf numFmtId="0" fontId="5" fillId="0" borderId="0" xfId="0" applyFont="1" applyBorder="1" applyAlignment="1">
      <alignment wrapText="1"/>
    </xf>
    <xf numFmtId="0" fontId="2" fillId="0" borderId="12" xfId="0" applyFont="1" applyFill="1" applyBorder="1" applyAlignment="1">
      <alignment horizontal="center"/>
    </xf>
    <xf numFmtId="0" fontId="2" fillId="0" borderId="6" xfId="0" applyFont="1" applyFill="1" applyBorder="1" applyAlignment="1">
      <alignment horizontal="center"/>
    </xf>
    <xf numFmtId="0" fontId="2" fillId="0" borderId="0" xfId="0" quotePrefix="1" applyFont="1" applyBorder="1" applyAlignment="1">
      <alignment vertical="center"/>
    </xf>
    <xf numFmtId="0" fontId="5" fillId="0" borderId="0" xfId="0" applyFont="1" applyBorder="1" applyAlignment="1">
      <alignment vertical="center"/>
    </xf>
    <xf numFmtId="0" fontId="5" fillId="0" borderId="1" xfId="0" applyFont="1" applyFill="1" applyBorder="1" applyAlignment="1"/>
    <xf numFmtId="0" fontId="2" fillId="0" borderId="9" xfId="0" applyFont="1" applyFill="1" applyBorder="1" applyAlignment="1">
      <alignment horizontal="center" vertical="center" wrapText="1"/>
    </xf>
    <xf numFmtId="0" fontId="5" fillId="0" borderId="1" xfId="0" applyFont="1" applyFill="1" applyBorder="1" applyAlignment="1">
      <alignment horizontal="center"/>
    </xf>
    <xf numFmtId="0" fontId="2" fillId="0" borderId="1" xfId="0" applyFont="1" applyFill="1" applyBorder="1" applyAlignment="1">
      <alignment horizontal="center" vertical="center"/>
    </xf>
    <xf numFmtId="0" fontId="2" fillId="0" borderId="0" xfId="0" applyFont="1" applyAlignment="1">
      <alignment horizontal="left" vertical="center" wrapText="1"/>
    </xf>
    <xf numFmtId="0" fontId="16" fillId="0" borderId="0" xfId="0" applyFont="1" applyAlignment="1">
      <alignment horizontal="center"/>
    </xf>
    <xf numFmtId="0" fontId="16" fillId="0" borderId="9" xfId="0" applyFont="1" applyBorder="1" applyAlignment="1">
      <alignment horizontal="center" vertical="center" wrapText="1"/>
    </xf>
    <xf numFmtId="0" fontId="16" fillId="0" borderId="1" xfId="0" applyFont="1" applyBorder="1" applyAlignment="1">
      <alignment horizontal="center" vertical="center" wrapText="1"/>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18" fillId="0" borderId="0" xfId="0" applyFont="1" applyBorder="1" applyAlignment="1" applyProtection="1">
      <alignment horizontal="left" vertical="center" wrapText="1"/>
    </xf>
    <xf numFmtId="0" fontId="6" fillId="0" borderId="0" xfId="0" applyFont="1" applyAlignment="1">
      <alignment horizontal="left" vertical="center" wrapText="1"/>
    </xf>
    <xf numFmtId="0" fontId="6" fillId="0" borderId="0" xfId="0" applyFont="1" applyBorder="1" applyAlignment="1" applyProtection="1">
      <alignment horizontal="left" vertical="center" wrapText="1"/>
    </xf>
    <xf numFmtId="0" fontId="12" fillId="0" borderId="0" xfId="0" applyFont="1" applyAlignment="1">
      <alignment horizontal="left" vertical="center" wrapText="1"/>
    </xf>
    <xf numFmtId="0" fontId="0" fillId="0" borderId="0" xfId="0" applyAlignment="1">
      <alignment horizontal="left" vertical="center"/>
    </xf>
    <xf numFmtId="0" fontId="2" fillId="0" borderId="0" xfId="0" applyFont="1" applyBorder="1" applyAlignment="1">
      <alignment horizontal="left" vertical="center" wrapText="1"/>
    </xf>
    <xf numFmtId="0" fontId="5" fillId="0" borderId="3" xfId="0" applyFont="1" applyBorder="1" applyAlignment="1">
      <alignment horizontal="center"/>
    </xf>
    <xf numFmtId="0" fontId="2" fillId="0" borderId="0" xfId="0" applyFont="1" applyBorder="1" applyAlignment="1">
      <alignment horizontal="left" wrapText="1"/>
    </xf>
    <xf numFmtId="0" fontId="2" fillId="0" borderId="4" xfId="0" applyFont="1" applyBorder="1" applyAlignment="1">
      <alignment vertical="center"/>
    </xf>
    <xf numFmtId="0" fontId="5" fillId="0" borderId="4" xfId="0" applyFont="1" applyBorder="1" applyAlignment="1">
      <alignment vertical="center"/>
    </xf>
    <xf numFmtId="0" fontId="6" fillId="0" borderId="4" xfId="0" applyFont="1" applyBorder="1" applyAlignment="1"/>
    <xf numFmtId="0" fontId="7" fillId="0" borderId="4" xfId="0" applyFont="1" applyBorder="1" applyAlignment="1"/>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169" fontId="2" fillId="0" borderId="0" xfId="0" applyNumberFormat="1" applyFont="1" applyBorder="1" applyProtection="1"/>
    <xf numFmtId="168" fontId="2" fillId="0" borderId="0" xfId="0" applyNumberFormat="1" applyFont="1" applyBorder="1"/>
    <xf numFmtId="37" fontId="2" fillId="0" borderId="0" xfId="0" applyNumberFormat="1" applyFont="1" applyBorder="1" applyAlignment="1">
      <alignment vertical="center"/>
    </xf>
    <xf numFmtId="3" fontId="2" fillId="0" borderId="0" xfId="0" applyNumberFormat="1" applyFont="1" applyBorder="1"/>
  </cellXfs>
  <cellStyles count="3">
    <cellStyle name="Comma" xfId="2" builtinId="3"/>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4"/>
  <sheetViews>
    <sheetView tabSelected="1" workbookViewId="0"/>
  </sheetViews>
  <sheetFormatPr defaultRowHeight="15"/>
  <cols>
    <col min="1" max="1" width="109.5" style="2" customWidth="1"/>
  </cols>
  <sheetData>
    <row r="1" spans="1:1" ht="15.75">
      <c r="A1" s="262" t="s">
        <v>91</v>
      </c>
    </row>
    <row r="2" spans="1:1">
      <c r="A2" s="277"/>
    </row>
    <row r="3" spans="1:1" ht="15.75">
      <c r="A3" s="198" t="s">
        <v>65</v>
      </c>
    </row>
    <row r="4" spans="1:1">
      <c r="A4" s="197" t="s">
        <v>612</v>
      </c>
    </row>
    <row r="6" spans="1:1" ht="15.75">
      <c r="A6" s="198" t="s">
        <v>66</v>
      </c>
    </row>
    <row r="7" spans="1:1">
      <c r="A7" s="197" t="s">
        <v>612</v>
      </c>
    </row>
    <row r="9" spans="1:1" ht="15.75">
      <c r="A9" s="198" t="s">
        <v>67</v>
      </c>
    </row>
    <row r="10" spans="1:1">
      <c r="A10" s="197" t="s">
        <v>615</v>
      </c>
    </row>
    <row r="12" spans="1:1" ht="15.75">
      <c r="A12" s="198" t="s">
        <v>574</v>
      </c>
    </row>
    <row r="13" spans="1:1">
      <c r="A13" s="197" t="s">
        <v>615</v>
      </c>
    </row>
    <row r="15" spans="1:1" ht="15.75">
      <c r="A15" s="208" t="s">
        <v>562</v>
      </c>
    </row>
    <row r="16" spans="1:1">
      <c r="A16" s="2" t="s">
        <v>612</v>
      </c>
    </row>
    <row r="18" spans="1:1" ht="15.75">
      <c r="A18" s="208" t="s">
        <v>563</v>
      </c>
    </row>
    <row r="19" spans="1:1">
      <c r="A19" s="2" t="s">
        <v>612</v>
      </c>
    </row>
    <row r="21" spans="1:1" ht="18.75">
      <c r="A21" s="198" t="s">
        <v>68</v>
      </c>
    </row>
    <row r="22" spans="1:1" ht="36" customHeight="1">
      <c r="A22" s="210" t="s">
        <v>558</v>
      </c>
    </row>
    <row r="23" spans="1:1">
      <c r="A23" s="197" t="s">
        <v>612</v>
      </c>
    </row>
    <row r="24" spans="1:1">
      <c r="A24" s="197"/>
    </row>
    <row r="25" spans="1:1" ht="15.75">
      <c r="A25" s="198" t="s">
        <v>575</v>
      </c>
    </row>
    <row r="26" spans="1:1">
      <c r="A26" s="197" t="s">
        <v>617</v>
      </c>
    </row>
    <row r="27" spans="1:1">
      <c r="A27" s="197"/>
    </row>
    <row r="28" spans="1:1" ht="15.75">
      <c r="A28" s="198" t="s">
        <v>576</v>
      </c>
    </row>
    <row r="29" spans="1:1">
      <c r="A29" s="197" t="s">
        <v>617</v>
      </c>
    </row>
    <row r="30" spans="1:1">
      <c r="A30" s="197"/>
    </row>
    <row r="31" spans="1:1" ht="15.75">
      <c r="A31" s="199" t="s">
        <v>577</v>
      </c>
    </row>
    <row r="32" spans="1:1">
      <c r="A32" s="43" t="s">
        <v>617</v>
      </c>
    </row>
    <row r="33" spans="1:16">
      <c r="A33" s="197"/>
    </row>
    <row r="34" spans="1:16" ht="15.75">
      <c r="A34" s="199" t="s">
        <v>578</v>
      </c>
    </row>
    <row r="35" spans="1:16">
      <c r="A35" s="43" t="s">
        <v>617</v>
      </c>
    </row>
    <row r="36" spans="1:16">
      <c r="A36" s="197"/>
    </row>
    <row r="37" spans="1:16" ht="15.75">
      <c r="A37" s="200" t="s">
        <v>579</v>
      </c>
    </row>
    <row r="38" spans="1:16">
      <c r="A38" s="43" t="s">
        <v>617</v>
      </c>
    </row>
    <row r="40" spans="1:16" ht="15.75">
      <c r="A40" s="199" t="s">
        <v>580</v>
      </c>
    </row>
    <row r="41" spans="1:16" ht="15" customHeight="1">
      <c r="A41" s="43" t="s">
        <v>617</v>
      </c>
    </row>
    <row r="43" spans="1:16" ht="15.75">
      <c r="A43" s="199" t="s">
        <v>581</v>
      </c>
      <c r="B43" s="43"/>
      <c r="C43" s="43"/>
      <c r="D43" s="43"/>
      <c r="E43" s="43"/>
      <c r="F43" s="43"/>
      <c r="G43" s="43"/>
      <c r="H43" s="43"/>
      <c r="I43" s="43"/>
      <c r="J43" s="43"/>
      <c r="K43" s="43"/>
      <c r="L43" s="43"/>
      <c r="M43" s="43"/>
      <c r="N43" s="43"/>
      <c r="O43" s="43"/>
      <c r="P43" s="43"/>
    </row>
    <row r="44" spans="1:16">
      <c r="A44" s="43" t="s">
        <v>617</v>
      </c>
      <c r="B44" s="43"/>
      <c r="C44" s="43"/>
      <c r="D44" s="43"/>
      <c r="E44" s="43"/>
      <c r="F44" s="43"/>
      <c r="G44" s="43"/>
      <c r="H44" s="43"/>
      <c r="I44" s="43"/>
      <c r="J44" s="43"/>
      <c r="K44" s="43"/>
      <c r="L44" s="43"/>
      <c r="M44" s="43"/>
      <c r="N44" s="43"/>
      <c r="O44" s="43"/>
      <c r="P44" s="43"/>
    </row>
    <row r="45" spans="1:16">
      <c r="A45" s="43"/>
      <c r="B45" s="43"/>
      <c r="C45" s="43"/>
      <c r="D45" s="43"/>
      <c r="E45" s="43"/>
      <c r="F45" s="43"/>
      <c r="G45" s="43"/>
      <c r="H45" s="43"/>
      <c r="I45" s="43"/>
      <c r="J45" s="43"/>
      <c r="K45" s="43"/>
      <c r="L45" s="43"/>
      <c r="M45" s="43"/>
      <c r="N45" s="43"/>
      <c r="O45" s="43"/>
      <c r="P45" s="43"/>
    </row>
    <row r="46" spans="1:16" ht="15.75">
      <c r="A46" s="198" t="s">
        <v>69</v>
      </c>
    </row>
    <row r="47" spans="1:16" ht="15" customHeight="1">
      <c r="A47" s="197" t="s">
        <v>617</v>
      </c>
    </row>
    <row r="49" spans="1:1" ht="15.75">
      <c r="A49" s="198" t="s">
        <v>70</v>
      </c>
    </row>
    <row r="50" spans="1:1" ht="15" customHeight="1">
      <c r="A50" s="197" t="s">
        <v>622</v>
      </c>
    </row>
    <row r="52" spans="1:1" ht="15.75">
      <c r="A52" s="198" t="s">
        <v>71</v>
      </c>
    </row>
    <row r="53" spans="1:1" ht="15" customHeight="1">
      <c r="A53" s="197" t="s">
        <v>623</v>
      </c>
    </row>
    <row r="55" spans="1:1" ht="15.75">
      <c r="A55" s="198" t="s">
        <v>72</v>
      </c>
    </row>
    <row r="56" spans="1:1" ht="15" customHeight="1">
      <c r="A56" s="197" t="s">
        <v>624</v>
      </c>
    </row>
    <row r="58" spans="1:1" ht="15.75">
      <c r="A58" s="198" t="s">
        <v>73</v>
      </c>
    </row>
    <row r="59" spans="1:1" ht="15" customHeight="1">
      <c r="A59" s="197" t="s">
        <v>625</v>
      </c>
    </row>
    <row r="61" spans="1:1" ht="15.75">
      <c r="A61" s="198" t="s">
        <v>74</v>
      </c>
    </row>
    <row r="62" spans="1:1" ht="15" customHeight="1">
      <c r="A62" s="197" t="s">
        <v>626</v>
      </c>
    </row>
    <row r="64" spans="1:1" ht="15.75">
      <c r="A64" s="198" t="s">
        <v>75</v>
      </c>
    </row>
    <row r="65" spans="1:1">
      <c r="A65" s="197" t="s">
        <v>627</v>
      </c>
    </row>
    <row r="67" spans="1:1" ht="15.75">
      <c r="A67" s="198" t="s">
        <v>76</v>
      </c>
    </row>
    <row r="68" spans="1:1" ht="15" customHeight="1">
      <c r="A68" s="197" t="s">
        <v>628</v>
      </c>
    </row>
    <row r="70" spans="1:1" ht="15.75">
      <c r="A70" s="198" t="s">
        <v>77</v>
      </c>
    </row>
    <row r="71" spans="1:1" ht="15" customHeight="1">
      <c r="A71" s="197" t="s">
        <v>629</v>
      </c>
    </row>
    <row r="73" spans="1:1" ht="15.75">
      <c r="A73" s="198" t="s">
        <v>78</v>
      </c>
    </row>
    <row r="74" spans="1:1" ht="15" customHeight="1">
      <c r="A74" s="197" t="s">
        <v>632</v>
      </c>
    </row>
    <row r="76" spans="1:1" ht="15.75">
      <c r="A76" s="197" t="s">
        <v>79</v>
      </c>
    </row>
    <row r="77" spans="1:1" ht="15" customHeight="1">
      <c r="A77" s="197" t="s">
        <v>632</v>
      </c>
    </row>
    <row r="79" spans="1:1" ht="15.75">
      <c r="A79" s="198" t="s">
        <v>80</v>
      </c>
    </row>
    <row r="80" spans="1:1" ht="15" customHeight="1">
      <c r="A80" s="197" t="s">
        <v>632</v>
      </c>
    </row>
    <row r="82" spans="1:1" ht="15.75">
      <c r="A82" s="198" t="s">
        <v>81</v>
      </c>
    </row>
    <row r="83" spans="1:1" ht="15" customHeight="1">
      <c r="A83" s="197" t="s">
        <v>632</v>
      </c>
    </row>
    <row r="85" spans="1:1" ht="15.75">
      <c r="A85" s="198" t="s">
        <v>82</v>
      </c>
    </row>
    <row r="86" spans="1:1" ht="15" customHeight="1">
      <c r="A86" s="197" t="s">
        <v>632</v>
      </c>
    </row>
    <row r="88" spans="1:1" ht="15.75">
      <c r="A88" s="198" t="s">
        <v>83</v>
      </c>
    </row>
    <row r="89" spans="1:1" ht="15" customHeight="1">
      <c r="A89" s="197" t="s">
        <v>632</v>
      </c>
    </row>
    <row r="91" spans="1:1" ht="15.75">
      <c r="A91" s="197" t="s">
        <v>84</v>
      </c>
    </row>
    <row r="92" spans="1:1" ht="15" customHeight="1">
      <c r="A92" s="197" t="s">
        <v>632</v>
      </c>
    </row>
    <row r="94" spans="1:1" ht="15.75">
      <c r="A94" s="198" t="s">
        <v>85</v>
      </c>
    </row>
    <row r="95" spans="1:1" ht="15" customHeight="1">
      <c r="A95" s="197" t="s">
        <v>632</v>
      </c>
    </row>
    <row r="97" spans="1:1" ht="15.75">
      <c r="A97" s="198" t="s">
        <v>86</v>
      </c>
    </row>
    <row r="98" spans="1:1" ht="15" customHeight="1">
      <c r="A98" s="197" t="s">
        <v>632</v>
      </c>
    </row>
    <row r="100" spans="1:1" ht="15.75">
      <c r="A100" s="198" t="s">
        <v>87</v>
      </c>
    </row>
    <row r="101" spans="1:1">
      <c r="A101" s="197" t="s">
        <v>632</v>
      </c>
    </row>
    <row r="102" spans="1:1">
      <c r="A102" s="197"/>
    </row>
    <row r="103" spans="1:1" ht="15.75">
      <c r="A103" s="197" t="s">
        <v>88</v>
      </c>
    </row>
    <row r="104" spans="1:1" ht="15" customHeight="1">
      <c r="A104" s="197" t="s">
        <v>632</v>
      </c>
    </row>
    <row r="106" spans="1:1" ht="15.75">
      <c r="A106" s="198" t="s">
        <v>89</v>
      </c>
    </row>
    <row r="107" spans="1:1" ht="15" customHeight="1">
      <c r="A107" s="197" t="s">
        <v>635</v>
      </c>
    </row>
    <row r="109" spans="1:1" ht="15.75">
      <c r="A109" s="198" t="s">
        <v>90</v>
      </c>
    </row>
    <row r="110" spans="1:1" ht="15" customHeight="1">
      <c r="A110" s="197" t="s">
        <v>632</v>
      </c>
    </row>
    <row r="112" spans="1:1">
      <c r="A112" s="197" t="s">
        <v>120</v>
      </c>
    </row>
    <row r="113" spans="1:1">
      <c r="A113" s="197" t="s">
        <v>632</v>
      </c>
    </row>
    <row r="114" spans="1:1">
      <c r="A114" s="197"/>
    </row>
    <row r="115" spans="1:1">
      <c r="A115" s="197" t="s">
        <v>119</v>
      </c>
    </row>
    <row r="116" spans="1:1">
      <c r="A116" s="197" t="s">
        <v>636</v>
      </c>
    </row>
    <row r="117" spans="1:1">
      <c r="A117" s="197"/>
    </row>
    <row r="118" spans="1:1">
      <c r="A118" s="197" t="s">
        <v>118</v>
      </c>
    </row>
    <row r="119" spans="1:1">
      <c r="A119" s="197" t="s">
        <v>636</v>
      </c>
    </row>
    <row r="120" spans="1:1">
      <c r="A120" s="197"/>
    </row>
    <row r="121" spans="1:1">
      <c r="A121" s="197" t="s">
        <v>117</v>
      </c>
    </row>
    <row r="122" spans="1:1">
      <c r="A122" s="197" t="s">
        <v>636</v>
      </c>
    </row>
    <row r="123" spans="1:1">
      <c r="A123" s="197"/>
    </row>
    <row r="124" spans="1:1" ht="15.75">
      <c r="A124" s="199" t="s">
        <v>582</v>
      </c>
    </row>
    <row r="125" spans="1:1">
      <c r="A125" s="43" t="s">
        <v>617</v>
      </c>
    </row>
    <row r="126" spans="1:1">
      <c r="A126" s="197"/>
    </row>
    <row r="127" spans="1:1" ht="15.75">
      <c r="A127" s="199" t="s">
        <v>583</v>
      </c>
    </row>
    <row r="128" spans="1:1" ht="15" customHeight="1">
      <c r="A128" s="43" t="s">
        <v>617</v>
      </c>
    </row>
    <row r="130" spans="1:1" ht="15.75">
      <c r="A130" s="199" t="s">
        <v>584</v>
      </c>
    </row>
    <row r="131" spans="1:1" ht="15" customHeight="1">
      <c r="A131" s="43" t="s">
        <v>617</v>
      </c>
    </row>
    <row r="133" spans="1:1" ht="15.75">
      <c r="A133" s="199" t="s">
        <v>585</v>
      </c>
    </row>
    <row r="134" spans="1:1">
      <c r="A134" s="43" t="s">
        <v>617</v>
      </c>
    </row>
  </sheetData>
  <phoneticPr fontId="1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workbookViewId="0"/>
  </sheetViews>
  <sheetFormatPr defaultRowHeight="15"/>
  <cols>
    <col min="1" max="1" width="3.1640625" style="2" customWidth="1"/>
    <col min="2" max="2" width="20.6640625" style="2" customWidth="1"/>
    <col min="3" max="4" width="11.5" style="2" customWidth="1"/>
    <col min="5" max="5" width="12.5" style="2" customWidth="1"/>
    <col min="6" max="7" width="11.5" style="2" customWidth="1"/>
    <col min="8" max="8" width="12.6640625" style="2" customWidth="1"/>
    <col min="9" max="9" width="11.5" style="2" customWidth="1"/>
    <col min="10" max="10" width="13.83203125" style="2" customWidth="1"/>
    <col min="11" max="11" width="12" style="2" customWidth="1"/>
    <col min="12" max="12" width="14.1640625" style="2" customWidth="1"/>
    <col min="13" max="13" width="10.6640625" style="2" customWidth="1"/>
    <col min="14" max="14" width="12.6640625" style="2" bestFit="1" customWidth="1"/>
    <col min="15" max="16384" width="9.33203125" style="2"/>
  </cols>
  <sheetData>
    <row r="1" spans="1:17" ht="15.75">
      <c r="A1" s="1"/>
    </row>
    <row r="2" spans="1:17">
      <c r="A2" s="212"/>
      <c r="B2" s="3" t="s">
        <v>416</v>
      </c>
      <c r="C2" s="4"/>
      <c r="D2" s="4"/>
      <c r="E2" s="4"/>
      <c r="F2" s="4"/>
      <c r="G2" s="4"/>
      <c r="H2" s="4"/>
      <c r="I2" s="4"/>
      <c r="J2" s="4"/>
      <c r="K2" s="4"/>
    </row>
    <row r="3" spans="1:17" ht="15.75">
      <c r="B3" s="5" t="s">
        <v>417</v>
      </c>
      <c r="C3" s="4"/>
      <c r="D3" s="4"/>
      <c r="E3" s="4"/>
      <c r="F3" s="4"/>
      <c r="G3" s="4"/>
      <c r="H3" s="4"/>
      <c r="I3" s="4"/>
      <c r="J3" s="4"/>
      <c r="K3" s="4"/>
    </row>
    <row r="4" spans="1:17">
      <c r="B4" s="3" t="s">
        <v>617</v>
      </c>
      <c r="C4" s="4"/>
      <c r="D4" s="4"/>
      <c r="E4" s="4"/>
      <c r="F4" s="4"/>
      <c r="G4" s="4"/>
      <c r="H4" s="4"/>
      <c r="I4" s="4"/>
      <c r="J4" s="4"/>
      <c r="K4" s="4"/>
    </row>
    <row r="5" spans="1:17" ht="60">
      <c r="B5" s="33" t="s">
        <v>324</v>
      </c>
      <c r="C5" s="272" t="s">
        <v>172</v>
      </c>
      <c r="D5" s="272" t="s">
        <v>173</v>
      </c>
      <c r="E5" s="244" t="s">
        <v>326</v>
      </c>
      <c r="F5" s="244" t="s">
        <v>327</v>
      </c>
      <c r="G5" s="244" t="s">
        <v>328</v>
      </c>
      <c r="H5" s="244" t="s">
        <v>329</v>
      </c>
      <c r="I5" s="244" t="s">
        <v>330</v>
      </c>
      <c r="J5" s="244" t="s">
        <v>179</v>
      </c>
      <c r="K5" s="269" t="s">
        <v>331</v>
      </c>
      <c r="L5" s="35"/>
      <c r="M5" s="245"/>
    </row>
    <row r="6" spans="1:17" ht="15" customHeight="1">
      <c r="B6" s="93" t="s">
        <v>156</v>
      </c>
      <c r="C6" s="94">
        <v>9.4</v>
      </c>
      <c r="D6" s="94">
        <v>11.6</v>
      </c>
      <c r="E6" s="94">
        <v>8.4</v>
      </c>
      <c r="F6" s="94">
        <v>6.8</v>
      </c>
      <c r="G6" s="94">
        <v>4.5</v>
      </c>
      <c r="H6" s="94">
        <v>8.6999999999999993</v>
      </c>
      <c r="I6" s="94">
        <v>5.0999999999999996</v>
      </c>
      <c r="J6" s="94">
        <v>11.5</v>
      </c>
      <c r="K6" s="94">
        <v>6</v>
      </c>
      <c r="L6" s="78"/>
      <c r="M6" s="361"/>
      <c r="N6" s="362"/>
      <c r="O6" s="14"/>
      <c r="P6" s="363"/>
      <c r="Q6" s="14"/>
    </row>
    <row r="7" spans="1:17" ht="12.75" customHeight="1">
      <c r="B7" s="79"/>
      <c r="C7" s="95"/>
      <c r="D7" s="95"/>
      <c r="E7" s="95"/>
      <c r="F7" s="95"/>
      <c r="G7" s="95"/>
      <c r="H7" s="95"/>
      <c r="I7" s="95"/>
      <c r="J7" s="95"/>
      <c r="K7" s="95"/>
      <c r="L7" s="78"/>
      <c r="M7" s="361"/>
      <c r="N7" s="362"/>
      <c r="O7" s="14"/>
      <c r="P7" s="364"/>
      <c r="Q7" s="14"/>
    </row>
    <row r="8" spans="1:17" ht="15" customHeight="1">
      <c r="B8" s="84" t="s">
        <v>332</v>
      </c>
      <c r="C8" s="44">
        <v>16.3</v>
      </c>
      <c r="D8" s="44">
        <v>5.6</v>
      </c>
      <c r="E8" s="96" t="s">
        <v>292</v>
      </c>
      <c r="F8" s="96" t="s">
        <v>292</v>
      </c>
      <c r="G8" s="96" t="s">
        <v>292</v>
      </c>
      <c r="H8" s="96" t="s">
        <v>292</v>
      </c>
      <c r="I8" s="96" t="s">
        <v>292</v>
      </c>
      <c r="J8" s="97">
        <v>8.6</v>
      </c>
      <c r="K8" s="97">
        <v>5.5</v>
      </c>
      <c r="L8" s="78"/>
      <c r="M8" s="361"/>
      <c r="N8" s="362"/>
      <c r="O8" s="14"/>
      <c r="P8" s="240"/>
      <c r="Q8" s="14"/>
    </row>
    <row r="9" spans="1:17" ht="15" customHeight="1">
      <c r="B9" s="84" t="s">
        <v>333</v>
      </c>
      <c r="C9" s="44">
        <v>14.5</v>
      </c>
      <c r="D9" s="44">
        <v>5.9</v>
      </c>
      <c r="E9" s="96">
        <v>10.7</v>
      </c>
      <c r="F9" s="96" t="s">
        <v>284</v>
      </c>
      <c r="G9" s="96" t="s">
        <v>284</v>
      </c>
      <c r="H9" s="96" t="s">
        <v>284</v>
      </c>
      <c r="I9" s="96" t="s">
        <v>284</v>
      </c>
      <c r="J9" s="97">
        <v>12.3</v>
      </c>
      <c r="K9" s="97">
        <v>5.0999999999999996</v>
      </c>
      <c r="L9" s="88"/>
      <c r="M9" s="361"/>
      <c r="N9" s="362"/>
      <c r="O9" s="14"/>
      <c r="P9" s="240"/>
      <c r="Q9" s="14"/>
    </row>
    <row r="10" spans="1:17" ht="15" customHeight="1">
      <c r="B10" s="84" t="s">
        <v>334</v>
      </c>
      <c r="C10" s="44">
        <v>8.5</v>
      </c>
      <c r="D10" s="44">
        <v>12.5</v>
      </c>
      <c r="E10" s="44">
        <v>6.5</v>
      </c>
      <c r="F10" s="96">
        <v>5.6</v>
      </c>
      <c r="G10" s="96" t="s">
        <v>292</v>
      </c>
      <c r="H10" s="96">
        <v>7.7</v>
      </c>
      <c r="I10" s="96">
        <v>5.6</v>
      </c>
      <c r="J10" s="97">
        <v>12.7</v>
      </c>
      <c r="K10" s="97">
        <v>6.2</v>
      </c>
      <c r="L10" s="78"/>
      <c r="M10" s="361"/>
      <c r="N10" s="362"/>
      <c r="O10" s="14"/>
      <c r="P10" s="240"/>
      <c r="Q10" s="14"/>
    </row>
    <row r="11" spans="1:17" ht="15" customHeight="1">
      <c r="B11" s="84" t="s">
        <v>335</v>
      </c>
      <c r="C11" s="44">
        <v>11.6</v>
      </c>
      <c r="D11" s="44">
        <v>9.8000000000000007</v>
      </c>
      <c r="E11" s="44">
        <v>6.4</v>
      </c>
      <c r="F11" s="96" t="s">
        <v>292</v>
      </c>
      <c r="G11" s="96" t="s">
        <v>292</v>
      </c>
      <c r="H11" s="96" t="s">
        <v>292</v>
      </c>
      <c r="I11" s="96" t="s">
        <v>292</v>
      </c>
      <c r="J11" s="97">
        <v>11.2</v>
      </c>
      <c r="K11" s="97">
        <v>7.9</v>
      </c>
      <c r="L11" s="78"/>
      <c r="M11" s="361"/>
      <c r="N11" s="362"/>
      <c r="O11" s="14"/>
      <c r="P11" s="240"/>
      <c r="Q11" s="14"/>
    </row>
    <row r="12" spans="1:17" ht="15" customHeight="1">
      <c r="B12" s="84" t="s">
        <v>336</v>
      </c>
      <c r="C12" s="44">
        <v>11.9</v>
      </c>
      <c r="D12" s="44">
        <v>8.9</v>
      </c>
      <c r="E12" s="44">
        <v>4.3</v>
      </c>
      <c r="F12" s="96" t="s">
        <v>284</v>
      </c>
      <c r="G12" s="96" t="s">
        <v>284</v>
      </c>
      <c r="H12" s="96" t="s">
        <v>284</v>
      </c>
      <c r="I12" s="96" t="s">
        <v>284</v>
      </c>
      <c r="J12" s="97">
        <v>16.3</v>
      </c>
      <c r="K12" s="97">
        <v>7.5</v>
      </c>
      <c r="L12" s="88"/>
      <c r="M12" s="361"/>
      <c r="N12" s="362"/>
      <c r="O12" s="14"/>
      <c r="P12" s="239"/>
      <c r="Q12" s="14"/>
    </row>
    <row r="13" spans="1:17" ht="12.75" customHeight="1">
      <c r="B13" s="84"/>
      <c r="C13" s="44"/>
      <c r="D13" s="44"/>
      <c r="E13" s="44"/>
      <c r="F13" s="97"/>
      <c r="G13" s="97"/>
      <c r="H13" s="97"/>
      <c r="I13" s="97"/>
      <c r="J13" s="97"/>
      <c r="K13" s="97"/>
      <c r="L13" s="88"/>
      <c r="M13" s="361"/>
      <c r="N13" s="362"/>
      <c r="O13" s="14"/>
      <c r="P13" s="240"/>
      <c r="Q13" s="14"/>
    </row>
    <row r="14" spans="1:17" ht="15" customHeight="1">
      <c r="B14" s="84" t="s">
        <v>337</v>
      </c>
      <c r="C14" s="44">
        <v>12.2</v>
      </c>
      <c r="D14" s="44">
        <v>8.6999999999999993</v>
      </c>
      <c r="E14" s="44">
        <v>8.1999999999999993</v>
      </c>
      <c r="F14" s="96" t="s">
        <v>292</v>
      </c>
      <c r="G14" s="96" t="s">
        <v>292</v>
      </c>
      <c r="H14" s="96" t="s">
        <v>292</v>
      </c>
      <c r="I14" s="96" t="s">
        <v>292</v>
      </c>
      <c r="J14" s="97">
        <v>16.899999999999999</v>
      </c>
      <c r="K14" s="97">
        <v>6.4</v>
      </c>
      <c r="L14" s="88"/>
      <c r="M14" s="361"/>
      <c r="N14" s="362"/>
      <c r="O14" s="14"/>
      <c r="P14" s="240"/>
      <c r="Q14" s="14"/>
    </row>
    <row r="15" spans="1:17" ht="15" customHeight="1">
      <c r="B15" s="84" t="s">
        <v>338</v>
      </c>
      <c r="C15" s="44">
        <v>11</v>
      </c>
      <c r="D15" s="44">
        <v>9</v>
      </c>
      <c r="E15" s="270" t="s">
        <v>292</v>
      </c>
      <c r="F15" s="96" t="s">
        <v>284</v>
      </c>
      <c r="G15" s="96" t="s">
        <v>284</v>
      </c>
      <c r="H15" s="96" t="s">
        <v>284</v>
      </c>
      <c r="I15" s="96" t="s">
        <v>284</v>
      </c>
      <c r="J15" s="97">
        <v>15.5</v>
      </c>
      <c r="K15" s="97">
        <v>3.7</v>
      </c>
      <c r="L15" s="88"/>
      <c r="M15" s="361"/>
      <c r="N15" s="362"/>
      <c r="O15" s="14"/>
      <c r="P15" s="239"/>
      <c r="Q15" s="14"/>
    </row>
    <row r="16" spans="1:17" ht="15" customHeight="1">
      <c r="B16" s="84" t="s">
        <v>339</v>
      </c>
      <c r="C16" s="44">
        <v>8.4</v>
      </c>
      <c r="D16" s="44">
        <v>10.9</v>
      </c>
      <c r="E16" s="44">
        <v>5.5</v>
      </c>
      <c r="F16" s="96" t="s">
        <v>292</v>
      </c>
      <c r="G16" s="96" t="s">
        <v>292</v>
      </c>
      <c r="H16" s="96" t="s">
        <v>292</v>
      </c>
      <c r="I16" s="96" t="s">
        <v>284</v>
      </c>
      <c r="J16" s="97">
        <v>13.1</v>
      </c>
      <c r="K16" s="97">
        <v>7.7</v>
      </c>
      <c r="L16" s="78"/>
      <c r="M16" s="361"/>
      <c r="N16" s="362"/>
      <c r="O16" s="14"/>
      <c r="P16" s="239"/>
      <c r="Q16" s="14"/>
    </row>
    <row r="17" spans="2:17" ht="15" customHeight="1">
      <c r="B17" s="84" t="s">
        <v>340</v>
      </c>
      <c r="C17" s="44">
        <v>11.2</v>
      </c>
      <c r="D17" s="44">
        <v>9.6999999999999993</v>
      </c>
      <c r="E17" s="44">
        <v>7.7</v>
      </c>
      <c r="F17" s="96">
        <v>8.6999999999999993</v>
      </c>
      <c r="G17" s="96" t="s">
        <v>292</v>
      </c>
      <c r="H17" s="44">
        <v>13.4</v>
      </c>
      <c r="I17" s="96">
        <v>9.6</v>
      </c>
      <c r="J17" s="97">
        <v>11</v>
      </c>
      <c r="K17" s="97">
        <v>5.7</v>
      </c>
      <c r="L17" s="78"/>
      <c r="M17" s="361"/>
      <c r="N17" s="362"/>
      <c r="O17" s="14"/>
      <c r="P17" s="240"/>
      <c r="Q17" s="14"/>
    </row>
    <row r="18" spans="2:17" ht="15" customHeight="1">
      <c r="B18" s="84" t="s">
        <v>341</v>
      </c>
      <c r="C18" s="44">
        <v>12.8</v>
      </c>
      <c r="D18" s="44">
        <v>9.1</v>
      </c>
      <c r="E18" s="44">
        <v>6.3</v>
      </c>
      <c r="F18" s="96" t="s">
        <v>284</v>
      </c>
      <c r="G18" s="96" t="s">
        <v>284</v>
      </c>
      <c r="H18" s="96" t="s">
        <v>284</v>
      </c>
      <c r="I18" s="96" t="s">
        <v>284</v>
      </c>
      <c r="J18" s="97">
        <v>16.600000000000001</v>
      </c>
      <c r="K18" s="97">
        <v>6.8</v>
      </c>
      <c r="L18" s="88"/>
      <c r="M18" s="361"/>
      <c r="N18" s="362"/>
      <c r="O18" s="14"/>
      <c r="P18" s="239"/>
      <c r="Q18" s="14"/>
    </row>
    <row r="19" spans="2:17" ht="12.75" customHeight="1">
      <c r="B19" s="79"/>
      <c r="C19" s="44"/>
      <c r="D19" s="44"/>
      <c r="E19" s="44"/>
      <c r="F19" s="97"/>
      <c r="G19" s="97"/>
      <c r="H19" s="97"/>
      <c r="I19" s="97"/>
      <c r="J19" s="97"/>
      <c r="K19" s="97"/>
      <c r="L19" s="80"/>
      <c r="M19" s="361"/>
      <c r="N19" s="362"/>
      <c r="O19" s="14"/>
      <c r="P19" s="240"/>
      <c r="Q19" s="14"/>
    </row>
    <row r="20" spans="2:17" ht="15" customHeight="1">
      <c r="B20" s="84" t="s">
        <v>342</v>
      </c>
      <c r="C20" s="44">
        <v>11.6</v>
      </c>
      <c r="D20" s="44">
        <v>12</v>
      </c>
      <c r="E20" s="44">
        <v>8.8000000000000007</v>
      </c>
      <c r="F20" s="97">
        <v>8</v>
      </c>
      <c r="G20" s="44">
        <v>4.8</v>
      </c>
      <c r="H20" s="44">
        <v>8</v>
      </c>
      <c r="I20" s="97">
        <v>3.7</v>
      </c>
      <c r="J20" s="97">
        <v>13.7</v>
      </c>
      <c r="K20" s="97">
        <v>7</v>
      </c>
      <c r="L20" s="78"/>
      <c r="M20" s="361"/>
      <c r="N20" s="362"/>
      <c r="O20" s="14"/>
      <c r="P20" s="240"/>
      <c r="Q20" s="14"/>
    </row>
    <row r="21" spans="2:17" ht="15" customHeight="1">
      <c r="B21" s="84" t="s">
        <v>343</v>
      </c>
      <c r="C21" s="44">
        <v>9.6999999999999993</v>
      </c>
      <c r="D21" s="44">
        <v>12.2</v>
      </c>
      <c r="E21" s="44">
        <v>5.8</v>
      </c>
      <c r="F21" s="96" t="s">
        <v>292</v>
      </c>
      <c r="G21" s="96" t="s">
        <v>292</v>
      </c>
      <c r="H21" s="96" t="s">
        <v>292</v>
      </c>
      <c r="I21" s="96" t="s">
        <v>284</v>
      </c>
      <c r="J21" s="97">
        <v>12.1</v>
      </c>
      <c r="K21" s="97">
        <v>8.1999999999999993</v>
      </c>
      <c r="L21" s="78"/>
      <c r="M21" s="361"/>
      <c r="N21" s="362"/>
      <c r="O21" s="14"/>
      <c r="P21" s="239"/>
      <c r="Q21" s="14"/>
    </row>
    <row r="22" spans="2:17" ht="15" customHeight="1">
      <c r="B22" s="84" t="s">
        <v>344</v>
      </c>
      <c r="C22" s="44">
        <v>10.4</v>
      </c>
      <c r="D22" s="44">
        <v>12.3</v>
      </c>
      <c r="E22" s="44">
        <v>8.6</v>
      </c>
      <c r="F22" s="97">
        <v>5.4</v>
      </c>
      <c r="G22" s="270" t="s">
        <v>292</v>
      </c>
      <c r="H22" s="44">
        <v>10.199999999999999</v>
      </c>
      <c r="I22" s="97">
        <v>8.4</v>
      </c>
      <c r="J22" s="97">
        <v>13.3</v>
      </c>
      <c r="K22" s="97">
        <v>7.9</v>
      </c>
      <c r="L22" s="78"/>
      <c r="M22" s="361"/>
      <c r="N22" s="362"/>
      <c r="O22" s="14"/>
      <c r="P22" s="240"/>
      <c r="Q22" s="14"/>
    </row>
    <row r="23" spans="2:17" ht="15" customHeight="1">
      <c r="B23" s="84" t="s">
        <v>345</v>
      </c>
      <c r="C23" s="44">
        <v>10</v>
      </c>
      <c r="D23" s="44">
        <v>10.6</v>
      </c>
      <c r="E23" s="44">
        <v>6.4</v>
      </c>
      <c r="F23" s="96" t="s">
        <v>292</v>
      </c>
      <c r="G23" s="96" t="s">
        <v>292</v>
      </c>
      <c r="H23" s="96">
        <v>12.8</v>
      </c>
      <c r="I23" s="96" t="s">
        <v>292</v>
      </c>
      <c r="J23" s="97">
        <v>11.1</v>
      </c>
      <c r="K23" s="97">
        <v>7.3</v>
      </c>
      <c r="L23" s="78"/>
      <c r="M23" s="361"/>
      <c r="N23" s="362"/>
      <c r="O23" s="14"/>
      <c r="P23" s="240"/>
      <c r="Q23" s="14"/>
    </row>
    <row r="24" spans="2:17" ht="15" customHeight="1">
      <c r="B24" s="84" t="s">
        <v>346</v>
      </c>
      <c r="C24" s="44">
        <v>11.2</v>
      </c>
      <c r="D24" s="44">
        <v>9</v>
      </c>
      <c r="E24" s="44">
        <v>5.0999999999999996</v>
      </c>
      <c r="F24" s="96" t="s">
        <v>292</v>
      </c>
      <c r="G24" s="96" t="s">
        <v>284</v>
      </c>
      <c r="H24" s="96" t="s">
        <v>284</v>
      </c>
      <c r="I24" s="96" t="s">
        <v>284</v>
      </c>
      <c r="J24" s="97">
        <v>16.399999999999999</v>
      </c>
      <c r="K24" s="97">
        <v>7</v>
      </c>
      <c r="L24" s="78"/>
      <c r="M24" s="361"/>
      <c r="N24" s="362"/>
      <c r="O24" s="14"/>
      <c r="P24" s="239"/>
      <c r="Q24" s="14"/>
    </row>
    <row r="25" spans="2:17" ht="12.75" customHeight="1">
      <c r="B25" s="84"/>
      <c r="C25" s="44"/>
      <c r="D25" s="44"/>
      <c r="E25" s="44"/>
      <c r="F25" s="97"/>
      <c r="G25" s="97"/>
      <c r="H25" s="97"/>
      <c r="I25" s="97"/>
      <c r="J25" s="97"/>
      <c r="K25" s="97"/>
      <c r="L25" s="78"/>
      <c r="M25" s="361"/>
      <c r="N25" s="362"/>
      <c r="O25" s="14"/>
      <c r="P25" s="240"/>
      <c r="Q25" s="14"/>
    </row>
    <row r="26" spans="2:17" ht="15" customHeight="1">
      <c r="B26" s="84" t="s">
        <v>347</v>
      </c>
      <c r="C26" s="44">
        <v>12.6</v>
      </c>
      <c r="D26" s="44">
        <v>8.4</v>
      </c>
      <c r="E26" s="44">
        <v>7</v>
      </c>
      <c r="F26" s="96" t="s">
        <v>284</v>
      </c>
      <c r="G26" s="96" t="s">
        <v>284</v>
      </c>
      <c r="H26" s="96" t="s">
        <v>292</v>
      </c>
      <c r="I26" s="96" t="s">
        <v>292</v>
      </c>
      <c r="J26" s="97">
        <v>12</v>
      </c>
      <c r="K26" s="97">
        <v>7.4</v>
      </c>
      <c r="L26" s="78"/>
      <c r="M26" s="361"/>
      <c r="N26" s="362"/>
      <c r="O26" s="14"/>
      <c r="P26" s="240"/>
      <c r="Q26" s="14"/>
    </row>
    <row r="27" spans="2:17" ht="15" customHeight="1">
      <c r="B27" s="84" t="s">
        <v>348</v>
      </c>
      <c r="C27" s="44">
        <v>10.1</v>
      </c>
      <c r="D27" s="44">
        <v>10</v>
      </c>
      <c r="E27" s="44">
        <v>4.4000000000000004</v>
      </c>
      <c r="F27" s="96" t="s">
        <v>292</v>
      </c>
      <c r="G27" s="96" t="s">
        <v>292</v>
      </c>
      <c r="H27" s="96" t="s">
        <v>292</v>
      </c>
      <c r="I27" s="96" t="s">
        <v>292</v>
      </c>
      <c r="J27" s="97">
        <v>11.8</v>
      </c>
      <c r="K27" s="97">
        <v>7.3</v>
      </c>
      <c r="L27" s="88"/>
      <c r="M27" s="361"/>
      <c r="N27" s="362"/>
      <c r="O27" s="14"/>
      <c r="P27" s="240"/>
      <c r="Q27" s="14"/>
    </row>
    <row r="28" spans="2:17" ht="15" customHeight="1">
      <c r="B28" s="84" t="s">
        <v>349</v>
      </c>
      <c r="C28" s="44">
        <v>13.2</v>
      </c>
      <c r="D28" s="44">
        <v>11.4</v>
      </c>
      <c r="E28" s="44">
        <v>8.9</v>
      </c>
      <c r="F28" s="96" t="s">
        <v>292</v>
      </c>
      <c r="G28" s="96" t="s">
        <v>292</v>
      </c>
      <c r="H28" s="96" t="s">
        <v>292</v>
      </c>
      <c r="I28" s="96" t="s">
        <v>292</v>
      </c>
      <c r="J28" s="97">
        <v>13.6</v>
      </c>
      <c r="K28" s="97">
        <v>8</v>
      </c>
      <c r="L28" s="88"/>
      <c r="M28" s="361"/>
      <c r="N28" s="362"/>
      <c r="O28" s="14"/>
      <c r="P28" s="240"/>
      <c r="Q28" s="14"/>
    </row>
    <row r="29" spans="2:17" ht="15" customHeight="1">
      <c r="B29" s="84" t="s">
        <v>350</v>
      </c>
      <c r="C29" s="44">
        <v>8.6</v>
      </c>
      <c r="D29" s="44">
        <v>9.9</v>
      </c>
      <c r="E29" s="44">
        <v>5.4</v>
      </c>
      <c r="F29" s="96" t="s">
        <v>292</v>
      </c>
      <c r="G29" s="96" t="s">
        <v>292</v>
      </c>
      <c r="H29" s="96">
        <v>9.1</v>
      </c>
      <c r="I29" s="96" t="s">
        <v>292</v>
      </c>
      <c r="J29" s="97">
        <v>11.1</v>
      </c>
      <c r="K29" s="97">
        <v>5.4</v>
      </c>
      <c r="L29" s="78"/>
      <c r="M29" s="361"/>
      <c r="N29" s="362"/>
      <c r="O29" s="14"/>
      <c r="P29" s="240"/>
      <c r="Q29" s="14"/>
    </row>
    <row r="30" spans="2:17" ht="15" customHeight="1">
      <c r="B30" s="84" t="s">
        <v>351</v>
      </c>
      <c r="C30" s="44">
        <v>12.4</v>
      </c>
      <c r="D30" s="44">
        <v>8.6999999999999993</v>
      </c>
      <c r="E30" s="44">
        <v>6.7</v>
      </c>
      <c r="F30" s="96" t="s">
        <v>284</v>
      </c>
      <c r="G30" s="96" t="s">
        <v>284</v>
      </c>
      <c r="H30" s="96" t="s">
        <v>284</v>
      </c>
      <c r="I30" s="96" t="s">
        <v>284</v>
      </c>
      <c r="J30" s="97">
        <v>17.5</v>
      </c>
      <c r="K30" s="97">
        <v>6.4</v>
      </c>
      <c r="L30" s="78"/>
      <c r="M30" s="361"/>
      <c r="N30" s="362"/>
      <c r="O30" s="14"/>
      <c r="P30" s="240"/>
      <c r="Q30" s="14"/>
    </row>
    <row r="31" spans="2:17" ht="12.75" customHeight="1">
      <c r="B31" s="79"/>
      <c r="C31" s="44"/>
      <c r="D31" s="44"/>
      <c r="E31" s="44"/>
      <c r="F31" s="97"/>
      <c r="G31" s="97"/>
      <c r="H31" s="97"/>
      <c r="I31" s="97"/>
      <c r="J31" s="97"/>
      <c r="K31" s="97"/>
      <c r="L31" s="80"/>
      <c r="M31" s="361"/>
      <c r="N31" s="362"/>
      <c r="O31" s="14"/>
      <c r="P31" s="240"/>
      <c r="Q31" s="14"/>
    </row>
    <row r="32" spans="2:17" ht="15" customHeight="1">
      <c r="B32" s="84" t="s">
        <v>352</v>
      </c>
      <c r="C32" s="44">
        <v>11</v>
      </c>
      <c r="D32" s="44">
        <v>11.1</v>
      </c>
      <c r="E32" s="44">
        <v>7.9</v>
      </c>
      <c r="F32" s="96" t="s">
        <v>292</v>
      </c>
      <c r="G32" s="96" t="s">
        <v>292</v>
      </c>
      <c r="H32" s="96">
        <v>17.100000000000001</v>
      </c>
      <c r="I32" s="96" t="s">
        <v>292</v>
      </c>
      <c r="J32" s="97">
        <v>12</v>
      </c>
      <c r="K32" s="97">
        <v>5.9</v>
      </c>
      <c r="L32" s="78"/>
      <c r="M32" s="361"/>
      <c r="N32" s="362"/>
      <c r="O32" s="14"/>
      <c r="P32" s="240"/>
      <c r="Q32" s="14"/>
    </row>
    <row r="33" spans="2:17" ht="15" customHeight="1">
      <c r="B33" s="84" t="s">
        <v>353</v>
      </c>
      <c r="C33" s="44">
        <v>11.1</v>
      </c>
      <c r="D33" s="44">
        <v>9.1999999999999993</v>
      </c>
      <c r="E33" s="44">
        <v>3.8</v>
      </c>
      <c r="F33" s="96" t="s">
        <v>292</v>
      </c>
      <c r="G33" s="96" t="s">
        <v>292</v>
      </c>
      <c r="H33" s="96" t="s">
        <v>284</v>
      </c>
      <c r="I33" s="96" t="s">
        <v>284</v>
      </c>
      <c r="J33" s="97">
        <v>13</v>
      </c>
      <c r="K33" s="97">
        <v>7.9</v>
      </c>
      <c r="L33" s="88"/>
      <c r="M33" s="361"/>
      <c r="N33" s="362"/>
      <c r="O33" s="14"/>
      <c r="P33" s="239"/>
      <c r="Q33" s="14"/>
    </row>
    <row r="34" spans="2:17" ht="15" customHeight="1">
      <c r="B34" s="84" t="s">
        <v>354</v>
      </c>
      <c r="C34" s="44">
        <v>8.6999999999999993</v>
      </c>
      <c r="D34" s="44">
        <v>11.2</v>
      </c>
      <c r="E34" s="44">
        <v>6</v>
      </c>
      <c r="F34" s="96">
        <v>5.8</v>
      </c>
      <c r="G34" s="96" t="s">
        <v>292</v>
      </c>
      <c r="H34" s="44">
        <v>5.8</v>
      </c>
      <c r="I34" s="96">
        <v>4.9000000000000004</v>
      </c>
      <c r="J34" s="97">
        <v>12.9</v>
      </c>
      <c r="K34" s="97">
        <v>7.3</v>
      </c>
      <c r="L34" s="78"/>
      <c r="M34" s="361"/>
      <c r="N34" s="362"/>
      <c r="O34" s="14"/>
      <c r="P34" s="240"/>
      <c r="Q34" s="14"/>
    </row>
    <row r="35" spans="2:17" ht="15" customHeight="1">
      <c r="B35" s="84" t="s">
        <v>355</v>
      </c>
      <c r="C35" s="44">
        <v>11.8</v>
      </c>
      <c r="D35" s="44">
        <v>9.1</v>
      </c>
      <c r="E35" s="44">
        <v>6.6</v>
      </c>
      <c r="F35" s="96" t="s">
        <v>292</v>
      </c>
      <c r="G35" s="96" t="s">
        <v>292</v>
      </c>
      <c r="H35" s="96" t="s">
        <v>292</v>
      </c>
      <c r="I35" s="96" t="s">
        <v>292</v>
      </c>
      <c r="J35" s="97">
        <v>16.899999999999999</v>
      </c>
      <c r="K35" s="97">
        <v>7.5</v>
      </c>
      <c r="L35" s="78"/>
      <c r="M35" s="361"/>
      <c r="N35" s="362"/>
      <c r="O35" s="14"/>
      <c r="P35" s="240"/>
      <c r="Q35" s="14"/>
    </row>
    <row r="36" spans="2:17" ht="15" customHeight="1">
      <c r="B36" s="84" t="s">
        <v>356</v>
      </c>
      <c r="C36" s="44">
        <v>11.1</v>
      </c>
      <c r="D36" s="44">
        <v>12</v>
      </c>
      <c r="E36" s="44">
        <v>10.3</v>
      </c>
      <c r="F36" s="97">
        <v>8.3000000000000007</v>
      </c>
      <c r="G36" s="44">
        <v>4.5999999999999996</v>
      </c>
      <c r="H36" s="44">
        <v>6.4</v>
      </c>
      <c r="I36" s="97">
        <v>2.8</v>
      </c>
      <c r="J36" s="97">
        <v>10</v>
      </c>
      <c r="K36" s="97">
        <v>6.7</v>
      </c>
      <c r="L36" s="78"/>
      <c r="M36" s="361"/>
      <c r="N36" s="362"/>
      <c r="O36" s="14"/>
      <c r="P36" s="240"/>
      <c r="Q36" s="14"/>
    </row>
    <row r="37" spans="2:17" ht="12.75" customHeight="1">
      <c r="B37" s="84"/>
      <c r="C37" s="44"/>
      <c r="D37" s="44"/>
      <c r="E37" s="44"/>
      <c r="F37" s="97"/>
      <c r="G37" s="97"/>
      <c r="H37" s="97"/>
      <c r="I37" s="97"/>
      <c r="J37" s="97"/>
      <c r="K37" s="97"/>
      <c r="L37" s="78"/>
      <c r="M37" s="361"/>
      <c r="N37" s="362"/>
      <c r="O37" s="14"/>
      <c r="P37" s="240"/>
      <c r="Q37" s="14"/>
    </row>
    <row r="38" spans="2:17" ht="15" customHeight="1">
      <c r="B38" s="84" t="s">
        <v>357</v>
      </c>
      <c r="C38" s="44">
        <v>12.5</v>
      </c>
      <c r="D38" s="44">
        <v>10.8</v>
      </c>
      <c r="E38" s="44">
        <v>8.8000000000000007</v>
      </c>
      <c r="F38" s="96" t="s">
        <v>292</v>
      </c>
      <c r="G38" s="96" t="s">
        <v>292</v>
      </c>
      <c r="H38" s="96" t="s">
        <v>292</v>
      </c>
      <c r="I38" s="96" t="s">
        <v>292</v>
      </c>
      <c r="J38" s="97">
        <v>11.8</v>
      </c>
      <c r="K38" s="97">
        <v>6.3</v>
      </c>
      <c r="L38" s="88"/>
      <c r="M38" s="361"/>
      <c r="N38" s="362"/>
      <c r="O38" s="14"/>
      <c r="P38" s="240"/>
      <c r="Q38" s="14"/>
    </row>
    <row r="39" spans="2:17" ht="15" customHeight="1">
      <c r="B39" s="84" t="s">
        <v>358</v>
      </c>
      <c r="C39" s="44">
        <v>12.9</v>
      </c>
      <c r="D39" s="44">
        <v>7.2</v>
      </c>
      <c r="E39" s="96">
        <v>5.3</v>
      </c>
      <c r="F39" s="96" t="s">
        <v>292</v>
      </c>
      <c r="G39" s="96" t="s">
        <v>292</v>
      </c>
      <c r="H39" s="96" t="s">
        <v>292</v>
      </c>
      <c r="I39" s="96" t="s">
        <v>292</v>
      </c>
      <c r="J39" s="97">
        <v>9.8000000000000007</v>
      </c>
      <c r="K39" s="97">
        <v>6</v>
      </c>
      <c r="L39" s="88"/>
      <c r="M39" s="361"/>
      <c r="N39" s="362"/>
      <c r="O39" s="14"/>
      <c r="P39" s="240"/>
      <c r="Q39" s="14"/>
    </row>
    <row r="40" spans="2:17" ht="15" customHeight="1">
      <c r="B40" s="84" t="s">
        <v>359</v>
      </c>
      <c r="C40" s="44">
        <v>9</v>
      </c>
      <c r="D40" s="44">
        <v>10.7</v>
      </c>
      <c r="E40" s="44">
        <v>7.2</v>
      </c>
      <c r="F40" s="96">
        <v>6.2</v>
      </c>
      <c r="G40" s="96" t="s">
        <v>292</v>
      </c>
      <c r="H40" s="96">
        <v>9.1999999999999993</v>
      </c>
      <c r="I40" s="96">
        <v>8.1999999999999993</v>
      </c>
      <c r="J40" s="97">
        <v>15</v>
      </c>
      <c r="K40" s="97">
        <v>7.3</v>
      </c>
      <c r="L40" s="78"/>
      <c r="M40" s="361"/>
      <c r="N40" s="362"/>
      <c r="O40" s="14"/>
      <c r="P40" s="240"/>
      <c r="Q40" s="14"/>
    </row>
    <row r="41" spans="2:17" ht="15" customHeight="1">
      <c r="B41" s="84" t="s">
        <v>360</v>
      </c>
      <c r="C41" s="44">
        <v>10.3</v>
      </c>
      <c r="D41" s="44">
        <v>9.8000000000000007</v>
      </c>
      <c r="E41" s="44">
        <v>7.9</v>
      </c>
      <c r="F41" s="96" t="s">
        <v>292</v>
      </c>
      <c r="G41" s="96" t="s">
        <v>292</v>
      </c>
      <c r="H41" s="96" t="s">
        <v>292</v>
      </c>
      <c r="I41" s="96" t="s">
        <v>292</v>
      </c>
      <c r="J41" s="97">
        <v>11.7</v>
      </c>
      <c r="K41" s="97">
        <v>5.9</v>
      </c>
      <c r="L41" s="78"/>
      <c r="M41" s="361"/>
      <c r="N41" s="362"/>
      <c r="O41" s="14"/>
      <c r="P41" s="240"/>
      <c r="Q41" s="14"/>
    </row>
    <row r="42" spans="2:17" ht="15" customHeight="1">
      <c r="B42" s="84" t="s">
        <v>361</v>
      </c>
      <c r="C42" s="44">
        <v>10.6</v>
      </c>
      <c r="D42" s="44">
        <v>12.2</v>
      </c>
      <c r="E42" s="44">
        <v>4.5</v>
      </c>
      <c r="F42" s="96" t="s">
        <v>284</v>
      </c>
      <c r="G42" s="96" t="s">
        <v>284</v>
      </c>
      <c r="H42" s="96" t="s">
        <v>292</v>
      </c>
      <c r="I42" s="96" t="s">
        <v>292</v>
      </c>
      <c r="J42" s="97">
        <v>14</v>
      </c>
      <c r="K42" s="97">
        <v>8.6999999999999993</v>
      </c>
      <c r="L42" s="78"/>
      <c r="M42" s="361"/>
      <c r="N42" s="362"/>
      <c r="O42" s="14"/>
      <c r="P42" s="240"/>
      <c r="Q42" s="14"/>
    </row>
    <row r="43" spans="2:17">
      <c r="B43" s="11"/>
      <c r="C43" s="98"/>
      <c r="D43" s="98"/>
      <c r="E43" s="98"/>
      <c r="F43" s="98"/>
      <c r="G43" s="98"/>
      <c r="H43" s="98"/>
      <c r="I43" s="98"/>
      <c r="J43" s="98"/>
      <c r="K43" s="98"/>
      <c r="M43" s="361"/>
      <c r="N43" s="362"/>
      <c r="O43" s="14"/>
      <c r="P43" s="240"/>
      <c r="Q43" s="14"/>
    </row>
    <row r="44" spans="2:17" ht="15" customHeight="1">
      <c r="B44" s="84" t="s">
        <v>362</v>
      </c>
      <c r="C44" s="44">
        <v>9.6999999999999993</v>
      </c>
      <c r="D44" s="44">
        <v>9.9</v>
      </c>
      <c r="E44" s="44">
        <v>3.3</v>
      </c>
      <c r="F44" s="96" t="s">
        <v>292</v>
      </c>
      <c r="G44" s="96" t="s">
        <v>292</v>
      </c>
      <c r="H44" s="96" t="s">
        <v>292</v>
      </c>
      <c r="I44" s="96" t="s">
        <v>284</v>
      </c>
      <c r="J44" s="97">
        <v>10.3</v>
      </c>
      <c r="K44" s="97">
        <v>4.7</v>
      </c>
      <c r="L44" s="88"/>
      <c r="M44" s="361"/>
      <c r="N44" s="362"/>
      <c r="O44" s="14"/>
      <c r="P44" s="239"/>
      <c r="Q44" s="14"/>
    </row>
    <row r="45" spans="2:17" ht="15" customHeight="1">
      <c r="B45" s="84" t="s">
        <v>363</v>
      </c>
      <c r="C45" s="44">
        <v>14.9</v>
      </c>
      <c r="D45" s="44">
        <v>8.5</v>
      </c>
      <c r="E45" s="44">
        <v>5.0999999999999996</v>
      </c>
      <c r="F45" s="96" t="s">
        <v>284</v>
      </c>
      <c r="G45" s="96" t="s">
        <v>284</v>
      </c>
      <c r="H45" s="96" t="s">
        <v>292</v>
      </c>
      <c r="I45" s="96" t="s">
        <v>292</v>
      </c>
      <c r="J45" s="97">
        <v>12.1</v>
      </c>
      <c r="K45" s="97">
        <v>6</v>
      </c>
      <c r="L45" s="78"/>
      <c r="M45" s="361"/>
      <c r="N45" s="362"/>
      <c r="O45" s="14"/>
      <c r="P45" s="240"/>
      <c r="Q45" s="14"/>
    </row>
    <row r="46" spans="2:17" ht="15" customHeight="1">
      <c r="B46" s="84" t="s">
        <v>364</v>
      </c>
      <c r="C46" s="44">
        <v>7.4</v>
      </c>
      <c r="D46" s="44">
        <v>11.9</v>
      </c>
      <c r="E46" s="44">
        <v>7.3</v>
      </c>
      <c r="F46" s="97">
        <v>6.2</v>
      </c>
      <c r="G46" s="44">
        <v>4.4000000000000004</v>
      </c>
      <c r="H46" s="96">
        <v>8.8000000000000007</v>
      </c>
      <c r="I46" s="97">
        <v>5.6</v>
      </c>
      <c r="J46" s="97">
        <v>13</v>
      </c>
      <c r="K46" s="97">
        <v>6</v>
      </c>
      <c r="L46" s="78"/>
      <c r="M46" s="361"/>
      <c r="N46" s="362"/>
      <c r="O46" s="14"/>
      <c r="P46" s="240"/>
      <c r="Q46" s="14"/>
    </row>
    <row r="47" spans="2:17" ht="15" customHeight="1">
      <c r="B47" s="84" t="s">
        <v>365</v>
      </c>
      <c r="C47" s="44">
        <v>8.1999999999999993</v>
      </c>
      <c r="D47" s="44">
        <v>11.2</v>
      </c>
      <c r="E47" s="44">
        <v>8.1999999999999993</v>
      </c>
      <c r="F47" s="96" t="s">
        <v>292</v>
      </c>
      <c r="G47" s="96" t="s">
        <v>292</v>
      </c>
      <c r="H47" s="96">
        <v>8.3000000000000007</v>
      </c>
      <c r="I47" s="96" t="s">
        <v>292</v>
      </c>
      <c r="J47" s="97">
        <v>11.6</v>
      </c>
      <c r="K47" s="97">
        <v>5.9</v>
      </c>
      <c r="L47" s="78"/>
      <c r="M47" s="361"/>
      <c r="N47" s="362"/>
      <c r="O47" s="14"/>
      <c r="P47" s="240"/>
      <c r="Q47" s="14"/>
    </row>
    <row r="48" spans="2:17" ht="15" customHeight="1">
      <c r="B48" s="84" t="s">
        <v>366</v>
      </c>
      <c r="C48" s="44">
        <v>15.7</v>
      </c>
      <c r="D48" s="44">
        <v>9.5</v>
      </c>
      <c r="E48" s="44">
        <v>8.6999999999999993</v>
      </c>
      <c r="F48" s="96" t="s">
        <v>292</v>
      </c>
      <c r="G48" s="96" t="s">
        <v>292</v>
      </c>
      <c r="H48" s="96" t="s">
        <v>292</v>
      </c>
      <c r="I48" s="96" t="s">
        <v>292</v>
      </c>
      <c r="J48" s="97">
        <v>10.9</v>
      </c>
      <c r="K48" s="97">
        <v>7.6</v>
      </c>
      <c r="L48" s="78"/>
      <c r="M48" s="361"/>
      <c r="N48" s="362"/>
      <c r="O48" s="14"/>
      <c r="P48" s="240"/>
      <c r="Q48" s="14"/>
    </row>
    <row r="49" spans="2:17">
      <c r="B49" s="11"/>
      <c r="C49" s="98"/>
      <c r="D49" s="98"/>
      <c r="E49" s="98"/>
      <c r="F49" s="98"/>
      <c r="G49" s="98"/>
      <c r="H49" s="98"/>
      <c r="I49" s="98"/>
      <c r="J49" s="98"/>
      <c r="K49" s="98"/>
      <c r="M49" s="361"/>
      <c r="N49" s="362"/>
      <c r="O49" s="14"/>
      <c r="P49" s="240"/>
      <c r="Q49" s="14"/>
    </row>
    <row r="50" spans="2:17" ht="15" customHeight="1">
      <c r="B50" s="84" t="s">
        <v>367</v>
      </c>
      <c r="C50" s="44">
        <v>15.9</v>
      </c>
      <c r="D50" s="44">
        <v>8.5</v>
      </c>
      <c r="E50" s="44">
        <v>7.2</v>
      </c>
      <c r="F50" s="96" t="s">
        <v>292</v>
      </c>
      <c r="G50" s="96" t="s">
        <v>284</v>
      </c>
      <c r="H50" s="96" t="s">
        <v>284</v>
      </c>
      <c r="I50" s="96" t="s">
        <v>284</v>
      </c>
      <c r="J50" s="97">
        <v>11.9</v>
      </c>
      <c r="K50" s="97">
        <v>7.7</v>
      </c>
      <c r="L50" s="88"/>
      <c r="M50" s="361"/>
      <c r="N50" s="362"/>
      <c r="O50" s="14"/>
      <c r="P50" s="239"/>
      <c r="Q50" s="14"/>
    </row>
    <row r="51" spans="2:17" ht="15" customHeight="1">
      <c r="B51" s="84" t="s">
        <v>368</v>
      </c>
      <c r="C51" s="44">
        <v>6.6</v>
      </c>
      <c r="D51" s="44">
        <v>10.1</v>
      </c>
      <c r="E51" s="44">
        <v>7.3</v>
      </c>
      <c r="F51" s="96" t="s">
        <v>292</v>
      </c>
      <c r="G51" s="96" t="s">
        <v>292</v>
      </c>
      <c r="H51" s="96">
        <v>8.4</v>
      </c>
      <c r="I51" s="96" t="s">
        <v>292</v>
      </c>
      <c r="J51" s="97">
        <v>8.8000000000000007</v>
      </c>
      <c r="K51" s="97">
        <v>4.4000000000000004</v>
      </c>
      <c r="L51" s="78"/>
      <c r="M51" s="361"/>
      <c r="N51" s="362"/>
      <c r="O51" s="14"/>
      <c r="P51" s="240"/>
      <c r="Q51" s="14"/>
    </row>
    <row r="52" spans="2:17" ht="15" customHeight="1">
      <c r="B52" s="84" t="s">
        <v>369</v>
      </c>
      <c r="C52" s="44">
        <v>10.199999999999999</v>
      </c>
      <c r="D52" s="44">
        <v>11.7</v>
      </c>
      <c r="E52" s="44">
        <v>7.3</v>
      </c>
      <c r="F52" s="97">
        <v>4.3</v>
      </c>
      <c r="G52" s="181" t="s">
        <v>292</v>
      </c>
      <c r="H52" s="44">
        <v>6.9</v>
      </c>
      <c r="I52" s="97">
        <v>4.8</v>
      </c>
      <c r="J52" s="97">
        <v>10.7</v>
      </c>
      <c r="K52" s="97">
        <v>7.6</v>
      </c>
      <c r="L52" s="78"/>
      <c r="M52" s="361"/>
      <c r="N52" s="362"/>
      <c r="O52" s="14"/>
      <c r="P52" s="240"/>
      <c r="Q52" s="14"/>
    </row>
    <row r="53" spans="2:17" ht="15" customHeight="1">
      <c r="B53" s="84" t="s">
        <v>370</v>
      </c>
      <c r="C53" s="44">
        <v>8</v>
      </c>
      <c r="D53" s="44">
        <v>12.3</v>
      </c>
      <c r="E53" s="44">
        <v>8</v>
      </c>
      <c r="F53" s="97">
        <v>5</v>
      </c>
      <c r="G53" s="44">
        <v>3.5</v>
      </c>
      <c r="H53" s="44">
        <v>7.8</v>
      </c>
      <c r="I53" s="97">
        <v>5</v>
      </c>
      <c r="J53" s="97">
        <v>12.1</v>
      </c>
      <c r="K53" s="97">
        <v>4.8</v>
      </c>
      <c r="L53" s="78"/>
      <c r="M53" s="361"/>
      <c r="N53" s="362"/>
      <c r="O53" s="14"/>
      <c r="P53" s="240"/>
      <c r="Q53" s="14"/>
    </row>
    <row r="54" spans="2:17" ht="15" customHeight="1">
      <c r="B54" s="84" t="s">
        <v>371</v>
      </c>
      <c r="C54" s="44">
        <v>10.4</v>
      </c>
      <c r="D54" s="44">
        <v>9.6999999999999993</v>
      </c>
      <c r="E54" s="97">
        <v>6.5</v>
      </c>
      <c r="F54" s="96" t="s">
        <v>292</v>
      </c>
      <c r="G54" s="96" t="s">
        <v>292</v>
      </c>
      <c r="H54" s="96" t="s">
        <v>292</v>
      </c>
      <c r="I54" s="96" t="s">
        <v>284</v>
      </c>
      <c r="J54" s="97">
        <v>11.8</v>
      </c>
      <c r="K54" s="97">
        <v>7.7</v>
      </c>
      <c r="L54" s="78"/>
      <c r="M54" s="361"/>
      <c r="N54" s="362"/>
      <c r="O54" s="14"/>
      <c r="P54" s="239"/>
      <c r="Q54" s="14"/>
    </row>
    <row r="55" spans="2:17" ht="15.75">
      <c r="B55" s="11"/>
      <c r="C55" s="49"/>
      <c r="D55" s="11"/>
      <c r="E55" s="11"/>
      <c r="F55" s="11"/>
      <c r="G55" s="11"/>
      <c r="H55" s="11"/>
      <c r="I55" s="11"/>
      <c r="J55" s="11"/>
      <c r="K55" s="11"/>
      <c r="M55" s="361"/>
      <c r="N55" s="362"/>
      <c r="O55" s="14"/>
      <c r="P55" s="240"/>
      <c r="Q55" s="14"/>
    </row>
    <row r="56" spans="2:17">
      <c r="B56" s="11" t="s">
        <v>372</v>
      </c>
      <c r="C56" s="100">
        <v>7.3</v>
      </c>
      <c r="D56" s="100">
        <v>14.1</v>
      </c>
      <c r="E56" s="100">
        <v>8.1999999999999993</v>
      </c>
      <c r="F56" s="100">
        <v>5.9</v>
      </c>
      <c r="G56" s="100">
        <v>4.2</v>
      </c>
      <c r="H56" s="100">
        <v>10.199999999999999</v>
      </c>
      <c r="I56" s="100">
        <v>6.6</v>
      </c>
      <c r="J56" s="100">
        <v>14.3</v>
      </c>
      <c r="K56" s="100">
        <v>6.4</v>
      </c>
      <c r="M56" s="361"/>
      <c r="N56" s="362"/>
      <c r="O56" s="14"/>
      <c r="P56" s="240"/>
      <c r="Q56" s="14"/>
    </row>
    <row r="57" spans="2:17">
      <c r="B57" s="11" t="s">
        <v>373</v>
      </c>
      <c r="C57" s="100">
        <v>8.6</v>
      </c>
      <c r="D57" s="100">
        <v>9.9</v>
      </c>
      <c r="E57" s="96" t="s">
        <v>284</v>
      </c>
      <c r="F57" s="96" t="s">
        <v>284</v>
      </c>
      <c r="G57" s="96" t="s">
        <v>284</v>
      </c>
      <c r="H57" s="100" t="s">
        <v>284</v>
      </c>
      <c r="I57" s="100" t="s">
        <v>284</v>
      </c>
      <c r="J57" s="100">
        <v>22.6</v>
      </c>
      <c r="K57" s="100">
        <v>3.6</v>
      </c>
      <c r="M57" s="361"/>
      <c r="N57" s="362"/>
      <c r="O57" s="14"/>
      <c r="P57" s="240"/>
      <c r="Q57" s="14"/>
    </row>
    <row r="58" spans="2:17">
      <c r="B58" s="11" t="s">
        <v>374</v>
      </c>
      <c r="C58" s="100">
        <v>14.3</v>
      </c>
      <c r="D58" s="100">
        <v>7.7</v>
      </c>
      <c r="E58" s="100">
        <v>8</v>
      </c>
      <c r="F58" s="96" t="s">
        <v>284</v>
      </c>
      <c r="G58" s="96" t="s">
        <v>284</v>
      </c>
      <c r="H58" s="100" t="s">
        <v>292</v>
      </c>
      <c r="I58" s="100" t="s">
        <v>292</v>
      </c>
      <c r="J58" s="100">
        <v>9.3000000000000007</v>
      </c>
      <c r="K58" s="100">
        <v>4.9000000000000004</v>
      </c>
      <c r="M58" s="361"/>
      <c r="N58" s="362"/>
      <c r="O58" s="14"/>
      <c r="P58" s="240"/>
      <c r="Q58" s="14"/>
    </row>
    <row r="59" spans="2:17">
      <c r="B59" s="11" t="s">
        <v>375</v>
      </c>
      <c r="C59" s="100">
        <v>9.6</v>
      </c>
      <c r="D59" s="100">
        <v>9.6999999999999993</v>
      </c>
      <c r="E59" s="100">
        <v>6.2</v>
      </c>
      <c r="F59" s="96" t="s">
        <v>292</v>
      </c>
      <c r="G59" s="96" t="s">
        <v>292</v>
      </c>
      <c r="H59" s="100" t="s">
        <v>292</v>
      </c>
      <c r="I59" s="96" t="s">
        <v>292</v>
      </c>
      <c r="J59" s="100">
        <v>12</v>
      </c>
      <c r="K59" s="100">
        <v>7.2</v>
      </c>
      <c r="M59" s="361"/>
      <c r="N59" s="362"/>
      <c r="O59" s="14"/>
      <c r="P59" s="240"/>
      <c r="Q59" s="14"/>
    </row>
    <row r="60" spans="2:17">
      <c r="B60" s="11" t="s">
        <v>376</v>
      </c>
      <c r="C60" s="100">
        <v>11</v>
      </c>
      <c r="D60" s="100">
        <v>7.2</v>
      </c>
      <c r="E60" s="100" t="s">
        <v>292</v>
      </c>
      <c r="F60" s="96" t="s">
        <v>292</v>
      </c>
      <c r="G60" s="96" t="s">
        <v>292</v>
      </c>
      <c r="H60" s="100" t="s">
        <v>292</v>
      </c>
      <c r="I60" s="100" t="s">
        <v>292</v>
      </c>
      <c r="J60" s="100">
        <v>19.8</v>
      </c>
      <c r="K60" s="100">
        <v>5.7</v>
      </c>
      <c r="M60" s="361"/>
      <c r="N60" s="362"/>
      <c r="O60" s="14"/>
      <c r="P60" s="240"/>
      <c r="Q60" s="14"/>
    </row>
    <row r="61" spans="2:17">
      <c r="B61" s="11"/>
      <c r="C61" s="100"/>
      <c r="D61" s="100"/>
      <c r="E61" s="100"/>
      <c r="F61" s="100"/>
      <c r="G61" s="100"/>
      <c r="H61" s="100"/>
      <c r="I61" s="100"/>
      <c r="J61" s="100"/>
      <c r="K61" s="100"/>
      <c r="M61" s="361"/>
      <c r="N61" s="362"/>
      <c r="O61" s="14"/>
      <c r="P61" s="240"/>
      <c r="Q61" s="14"/>
    </row>
    <row r="62" spans="2:17">
      <c r="B62" s="11" t="s">
        <v>377</v>
      </c>
      <c r="C62" s="100">
        <v>10.3</v>
      </c>
      <c r="D62" s="100">
        <v>10.8</v>
      </c>
      <c r="E62" s="100">
        <v>7.4</v>
      </c>
      <c r="F62" s="100">
        <v>8.4</v>
      </c>
      <c r="G62" s="96" t="s">
        <v>292</v>
      </c>
      <c r="H62" s="100">
        <v>8.3000000000000007</v>
      </c>
      <c r="I62" s="100" t="s">
        <v>292</v>
      </c>
      <c r="J62" s="100">
        <v>9.4</v>
      </c>
      <c r="K62" s="100">
        <v>7.8</v>
      </c>
      <c r="M62" s="361"/>
      <c r="N62" s="362"/>
      <c r="O62" s="14"/>
      <c r="P62" s="240"/>
      <c r="Q62" s="14"/>
    </row>
    <row r="63" spans="2:17">
      <c r="B63" s="11" t="s">
        <v>378</v>
      </c>
      <c r="C63" s="100">
        <v>7.8</v>
      </c>
      <c r="D63" s="100">
        <v>9.8000000000000007</v>
      </c>
      <c r="E63" s="100">
        <v>7.3</v>
      </c>
      <c r="F63" s="100">
        <v>7.2</v>
      </c>
      <c r="G63" s="96">
        <v>5</v>
      </c>
      <c r="H63" s="96">
        <v>8.8000000000000007</v>
      </c>
      <c r="I63" s="96">
        <v>4.4000000000000004</v>
      </c>
      <c r="J63" s="100">
        <v>11.7</v>
      </c>
      <c r="K63" s="100">
        <v>6.5</v>
      </c>
      <c r="M63" s="361"/>
      <c r="N63" s="362"/>
      <c r="O63" s="14"/>
      <c r="P63" s="240"/>
      <c r="Q63" s="14"/>
    </row>
    <row r="64" spans="2:17">
      <c r="B64" s="11" t="s">
        <v>379</v>
      </c>
      <c r="C64" s="100">
        <v>11.4</v>
      </c>
      <c r="D64" s="100">
        <v>9</v>
      </c>
      <c r="E64" s="96">
        <v>13.8</v>
      </c>
      <c r="F64" s="96" t="s">
        <v>292</v>
      </c>
      <c r="G64" s="96" t="s">
        <v>292</v>
      </c>
      <c r="H64" s="96" t="s">
        <v>284</v>
      </c>
      <c r="I64" s="96" t="s">
        <v>284</v>
      </c>
      <c r="J64" s="100">
        <v>10</v>
      </c>
      <c r="K64" s="100">
        <v>9</v>
      </c>
      <c r="M64" s="361"/>
      <c r="N64" s="362"/>
      <c r="O64" s="14"/>
      <c r="P64" s="240"/>
      <c r="Q64" s="14"/>
    </row>
    <row r="65" spans="2:17">
      <c r="B65" s="11" t="s">
        <v>380</v>
      </c>
      <c r="C65" s="100">
        <v>12.3</v>
      </c>
      <c r="D65" s="100">
        <v>8.1999999999999993</v>
      </c>
      <c r="E65" s="96">
        <v>6.7</v>
      </c>
      <c r="F65" s="96" t="s">
        <v>284</v>
      </c>
      <c r="G65" s="96" t="s">
        <v>284</v>
      </c>
      <c r="H65" s="96" t="s">
        <v>284</v>
      </c>
      <c r="I65" s="100" t="s">
        <v>284</v>
      </c>
      <c r="J65" s="100">
        <v>34.1</v>
      </c>
      <c r="K65" s="100">
        <v>8.6999999999999993</v>
      </c>
      <c r="M65" s="361"/>
      <c r="N65" s="362"/>
      <c r="O65" s="14"/>
      <c r="P65" s="240"/>
      <c r="Q65" s="14"/>
    </row>
    <row r="66" spans="2:17">
      <c r="B66" s="11" t="s">
        <v>381</v>
      </c>
      <c r="C66" s="100">
        <v>9.8000000000000007</v>
      </c>
      <c r="D66" s="100">
        <v>10.8</v>
      </c>
      <c r="E66" s="101">
        <v>8.3000000000000007</v>
      </c>
      <c r="F66" s="100">
        <v>5.0999999999999996</v>
      </c>
      <c r="G66" s="100">
        <v>3.6</v>
      </c>
      <c r="H66" s="100">
        <v>7.9</v>
      </c>
      <c r="I66" s="100">
        <v>4.8</v>
      </c>
      <c r="J66" s="100">
        <v>11.3</v>
      </c>
      <c r="K66" s="100">
        <v>5.8</v>
      </c>
      <c r="M66" s="361"/>
      <c r="N66" s="362"/>
      <c r="O66" s="14"/>
      <c r="P66" s="240"/>
      <c r="Q66" s="14"/>
    </row>
    <row r="67" spans="2:17">
      <c r="B67" s="11"/>
      <c r="C67" s="100"/>
      <c r="D67" s="100"/>
      <c r="E67" s="101"/>
      <c r="F67" s="100"/>
      <c r="G67" s="100"/>
      <c r="H67" s="100"/>
      <c r="I67" s="100"/>
      <c r="J67" s="100"/>
      <c r="K67" s="100"/>
      <c r="M67" s="361"/>
      <c r="N67" s="362"/>
      <c r="O67" s="14"/>
      <c r="P67" s="240"/>
      <c r="Q67" s="14"/>
    </row>
    <row r="68" spans="2:17">
      <c r="B68" s="11" t="s">
        <v>382</v>
      </c>
      <c r="C68" s="100">
        <v>12.4</v>
      </c>
      <c r="D68" s="100">
        <v>7.4</v>
      </c>
      <c r="E68" s="101">
        <v>6.1</v>
      </c>
      <c r="F68" s="96" t="s">
        <v>292</v>
      </c>
      <c r="G68" s="96" t="s">
        <v>292</v>
      </c>
      <c r="H68" s="96" t="s">
        <v>292</v>
      </c>
      <c r="I68" s="96" t="s">
        <v>284</v>
      </c>
      <c r="J68" s="100">
        <v>11.5</v>
      </c>
      <c r="K68" s="100">
        <v>5.3</v>
      </c>
      <c r="M68" s="361"/>
      <c r="N68" s="362"/>
      <c r="O68" s="14"/>
      <c r="P68" s="239"/>
      <c r="Q68" s="14"/>
    </row>
    <row r="69" spans="2:17">
      <c r="B69" s="11" t="s">
        <v>383</v>
      </c>
      <c r="C69" s="100">
        <v>9.6999999999999993</v>
      </c>
      <c r="D69" s="100">
        <v>9.4</v>
      </c>
      <c r="E69" s="101">
        <v>6.6</v>
      </c>
      <c r="F69" s="96" t="s">
        <v>292</v>
      </c>
      <c r="G69" s="96" t="s">
        <v>284</v>
      </c>
      <c r="H69" s="96" t="s">
        <v>292</v>
      </c>
      <c r="I69" s="96" t="s">
        <v>292</v>
      </c>
      <c r="J69" s="100">
        <v>13.3</v>
      </c>
      <c r="K69" s="100">
        <v>5.6</v>
      </c>
      <c r="M69" s="361"/>
      <c r="N69" s="362"/>
      <c r="O69" s="14"/>
      <c r="P69" s="240"/>
      <c r="Q69" s="14"/>
    </row>
    <row r="70" spans="2:17">
      <c r="B70" s="11" t="s">
        <v>384</v>
      </c>
      <c r="C70" s="100">
        <v>11.6</v>
      </c>
      <c r="D70" s="100">
        <v>10.8</v>
      </c>
      <c r="E70" s="101">
        <v>7.4</v>
      </c>
      <c r="F70" s="96" t="s">
        <v>292</v>
      </c>
      <c r="G70" s="96" t="s">
        <v>292</v>
      </c>
      <c r="H70" s="96" t="s">
        <v>292</v>
      </c>
      <c r="I70" s="96" t="s">
        <v>292</v>
      </c>
      <c r="J70" s="100">
        <v>13.7</v>
      </c>
      <c r="K70" s="100">
        <v>9.6</v>
      </c>
      <c r="M70" s="361"/>
      <c r="N70" s="362"/>
      <c r="O70" s="14"/>
      <c r="P70" s="240"/>
      <c r="Q70" s="14"/>
    </row>
    <row r="71" spans="2:17">
      <c r="B71" s="11" t="s">
        <v>385</v>
      </c>
      <c r="C71" s="100">
        <v>8.6999999999999993</v>
      </c>
      <c r="D71" s="100">
        <v>9.9</v>
      </c>
      <c r="E71" s="101">
        <v>6.3</v>
      </c>
      <c r="F71" s="96" t="s">
        <v>292</v>
      </c>
      <c r="G71" s="100" t="s">
        <v>292</v>
      </c>
      <c r="H71" s="96">
        <v>16.2</v>
      </c>
      <c r="I71" s="96" t="s">
        <v>292</v>
      </c>
      <c r="J71" s="100">
        <v>10.3</v>
      </c>
      <c r="K71" s="100">
        <v>6</v>
      </c>
      <c r="M71" s="361"/>
      <c r="N71" s="362"/>
      <c r="O71" s="14"/>
      <c r="P71" s="240"/>
      <c r="Q71" s="14"/>
    </row>
    <row r="72" spans="2:17">
      <c r="B72" s="11" t="s">
        <v>386</v>
      </c>
      <c r="C72" s="100">
        <v>11.5</v>
      </c>
      <c r="D72" s="100">
        <v>9.4</v>
      </c>
      <c r="E72" s="101">
        <v>3.1</v>
      </c>
      <c r="F72" s="96" t="s">
        <v>292</v>
      </c>
      <c r="G72" s="96" t="s">
        <v>292</v>
      </c>
      <c r="H72" s="96" t="s">
        <v>292</v>
      </c>
      <c r="I72" s="96" t="s">
        <v>284</v>
      </c>
      <c r="J72" s="100">
        <v>13.2</v>
      </c>
      <c r="K72" s="100">
        <v>7</v>
      </c>
      <c r="M72" s="361"/>
      <c r="N72" s="362"/>
      <c r="O72" s="14"/>
      <c r="P72" s="240"/>
      <c r="Q72" s="14"/>
    </row>
    <row r="73" spans="2:17">
      <c r="B73" s="11"/>
      <c r="C73" s="100"/>
      <c r="D73" s="100"/>
      <c r="E73" s="101"/>
      <c r="F73" s="100"/>
      <c r="G73" s="100"/>
      <c r="H73" s="100"/>
      <c r="I73" s="100"/>
      <c r="J73" s="100"/>
      <c r="K73" s="100"/>
      <c r="M73" s="361"/>
      <c r="N73" s="362"/>
      <c r="O73" s="14"/>
      <c r="P73" s="240"/>
      <c r="Q73" s="14"/>
    </row>
    <row r="74" spans="2:17">
      <c r="B74" s="11" t="s">
        <v>387</v>
      </c>
      <c r="C74" s="100">
        <v>8.6</v>
      </c>
      <c r="D74" s="100">
        <v>10.6</v>
      </c>
      <c r="E74" s="101">
        <v>8.4</v>
      </c>
      <c r="F74" s="100">
        <v>6.8</v>
      </c>
      <c r="G74" s="96" t="s">
        <v>292</v>
      </c>
      <c r="H74" s="100" t="s">
        <v>292</v>
      </c>
      <c r="I74" s="100" t="s">
        <v>292</v>
      </c>
      <c r="J74" s="100">
        <v>13.4</v>
      </c>
      <c r="K74" s="100">
        <v>6.8</v>
      </c>
      <c r="M74" s="361"/>
      <c r="N74" s="362"/>
      <c r="O74" s="14"/>
      <c r="P74" s="240"/>
      <c r="Q74" s="14"/>
    </row>
    <row r="75" spans="2:17">
      <c r="B75" s="11" t="s">
        <v>388</v>
      </c>
      <c r="C75" s="100">
        <v>12.1</v>
      </c>
      <c r="D75" s="100">
        <v>13</v>
      </c>
      <c r="E75" s="101">
        <v>4.5999999999999996</v>
      </c>
      <c r="F75" s="96" t="s">
        <v>292</v>
      </c>
      <c r="G75" s="96" t="s">
        <v>292</v>
      </c>
      <c r="H75" s="96" t="s">
        <v>292</v>
      </c>
      <c r="I75" s="96" t="s">
        <v>292</v>
      </c>
      <c r="J75" s="100">
        <v>15.8</v>
      </c>
      <c r="K75" s="100">
        <v>9.4</v>
      </c>
      <c r="M75" s="361"/>
      <c r="N75" s="362"/>
      <c r="O75" s="14"/>
      <c r="P75" s="240"/>
      <c r="Q75" s="14"/>
    </row>
    <row r="76" spans="2:17">
      <c r="B76" s="11" t="s">
        <v>389</v>
      </c>
      <c r="C76" s="100">
        <v>9.6999999999999993</v>
      </c>
      <c r="D76" s="100">
        <v>10.3</v>
      </c>
      <c r="E76" s="101">
        <v>6.3</v>
      </c>
      <c r="F76" s="96" t="s">
        <v>292</v>
      </c>
      <c r="G76" s="100" t="s">
        <v>292</v>
      </c>
      <c r="H76" s="100">
        <v>6.4</v>
      </c>
      <c r="I76" s="100">
        <v>5.2</v>
      </c>
      <c r="J76" s="100">
        <v>9.9</v>
      </c>
      <c r="K76" s="100">
        <v>7</v>
      </c>
      <c r="M76" s="361"/>
      <c r="N76" s="362"/>
      <c r="O76" s="14"/>
      <c r="P76" s="240"/>
      <c r="Q76" s="14"/>
    </row>
    <row r="77" spans="2:17">
      <c r="B77" s="11" t="s">
        <v>390</v>
      </c>
      <c r="C77" s="100">
        <v>9.8000000000000007</v>
      </c>
      <c r="D77" s="100">
        <v>11</v>
      </c>
      <c r="E77" s="101">
        <v>7.4</v>
      </c>
      <c r="F77" s="96" t="s">
        <v>292</v>
      </c>
      <c r="G77" s="96" t="s">
        <v>292</v>
      </c>
      <c r="H77" s="100" t="s">
        <v>292</v>
      </c>
      <c r="I77" s="100" t="s">
        <v>292</v>
      </c>
      <c r="J77" s="100">
        <v>13.5</v>
      </c>
      <c r="K77" s="100">
        <v>9.1</v>
      </c>
      <c r="M77" s="361"/>
      <c r="N77" s="362"/>
      <c r="O77" s="14"/>
      <c r="P77" s="240"/>
      <c r="Q77" s="14"/>
    </row>
    <row r="78" spans="2:17">
      <c r="B78" s="11" t="s">
        <v>391</v>
      </c>
      <c r="C78" s="100">
        <v>14.9</v>
      </c>
      <c r="D78" s="100">
        <v>6.6</v>
      </c>
      <c r="E78" s="96" t="s">
        <v>292</v>
      </c>
      <c r="F78" s="96" t="s">
        <v>284</v>
      </c>
      <c r="G78" s="96" t="s">
        <v>284</v>
      </c>
      <c r="H78" s="96" t="s">
        <v>284</v>
      </c>
      <c r="I78" s="100" t="s">
        <v>284</v>
      </c>
      <c r="J78" s="100">
        <v>13.1</v>
      </c>
      <c r="K78" s="100">
        <v>6.5</v>
      </c>
      <c r="M78" s="361"/>
      <c r="N78" s="362"/>
      <c r="O78" s="14"/>
      <c r="P78" s="239"/>
      <c r="Q78" s="14"/>
    </row>
    <row r="79" spans="2:17">
      <c r="B79" s="11"/>
      <c r="C79" s="100"/>
      <c r="D79" s="100"/>
      <c r="E79" s="101"/>
      <c r="F79" s="100"/>
      <c r="G79" s="100"/>
      <c r="H79" s="100"/>
      <c r="I79" s="100"/>
      <c r="J79" s="100"/>
      <c r="K79" s="100"/>
      <c r="M79" s="361"/>
      <c r="N79" s="362"/>
      <c r="O79" s="14"/>
      <c r="P79" s="240"/>
      <c r="Q79" s="14"/>
    </row>
    <row r="80" spans="2:17">
      <c r="B80" s="11" t="s">
        <v>392</v>
      </c>
      <c r="C80" s="100">
        <v>9.5</v>
      </c>
      <c r="D80" s="100">
        <v>12.1</v>
      </c>
      <c r="E80" s="101">
        <v>10.4</v>
      </c>
      <c r="F80" s="100">
        <v>7.2</v>
      </c>
      <c r="G80" s="100">
        <v>4.3</v>
      </c>
      <c r="H80" s="100">
        <v>9.5</v>
      </c>
      <c r="I80" s="100">
        <v>6.2</v>
      </c>
      <c r="J80" s="100">
        <v>13.7</v>
      </c>
      <c r="K80" s="100">
        <v>8.1</v>
      </c>
      <c r="M80" s="361"/>
      <c r="N80" s="362"/>
      <c r="O80" s="14"/>
      <c r="P80" s="240"/>
      <c r="Q80" s="14"/>
    </row>
    <row r="81" spans="2:17">
      <c r="B81" s="11" t="s">
        <v>393</v>
      </c>
      <c r="C81" s="100">
        <v>9.9</v>
      </c>
      <c r="D81" s="100">
        <v>12.1</v>
      </c>
      <c r="E81" s="101">
        <v>4.7</v>
      </c>
      <c r="F81" s="96">
        <v>10.3</v>
      </c>
      <c r="G81" s="96" t="s">
        <v>292</v>
      </c>
      <c r="H81" s="96" t="s">
        <v>292</v>
      </c>
      <c r="I81" s="96" t="s">
        <v>292</v>
      </c>
      <c r="J81" s="100">
        <v>12.6</v>
      </c>
      <c r="K81" s="100">
        <v>7.8</v>
      </c>
      <c r="M81" s="361"/>
      <c r="N81" s="362"/>
      <c r="O81" s="14"/>
      <c r="P81" s="240"/>
      <c r="Q81" s="14"/>
    </row>
    <row r="82" spans="2:17">
      <c r="B82" s="11" t="s">
        <v>394</v>
      </c>
      <c r="C82" s="100">
        <v>8.3000000000000007</v>
      </c>
      <c r="D82" s="100">
        <v>10.9</v>
      </c>
      <c r="E82" s="101">
        <v>8.4</v>
      </c>
      <c r="F82" s="100">
        <v>6.3</v>
      </c>
      <c r="G82" s="100">
        <v>5.0999999999999996</v>
      </c>
      <c r="H82" s="100">
        <v>9.4</v>
      </c>
      <c r="I82" s="100">
        <v>4.9000000000000004</v>
      </c>
      <c r="J82" s="100">
        <v>11.4</v>
      </c>
      <c r="K82" s="100">
        <v>5.7</v>
      </c>
      <c r="M82" s="361"/>
      <c r="N82" s="362"/>
      <c r="O82" s="14"/>
      <c r="P82" s="240"/>
      <c r="Q82" s="14"/>
    </row>
    <row r="83" spans="2:17">
      <c r="B83" s="11" t="s">
        <v>395</v>
      </c>
      <c r="C83" s="100">
        <v>10.199999999999999</v>
      </c>
      <c r="D83" s="100">
        <v>11.4</v>
      </c>
      <c r="E83" s="101">
        <v>10.7</v>
      </c>
      <c r="F83" s="96">
        <v>20.100000000000001</v>
      </c>
      <c r="G83" s="96" t="s">
        <v>292</v>
      </c>
      <c r="H83" s="96" t="s">
        <v>292</v>
      </c>
      <c r="I83" s="96" t="s">
        <v>292</v>
      </c>
      <c r="J83" s="100">
        <v>13.9</v>
      </c>
      <c r="K83" s="100">
        <v>6.4</v>
      </c>
      <c r="M83" s="361"/>
      <c r="N83" s="362"/>
      <c r="O83" s="14"/>
      <c r="P83" s="240"/>
      <c r="Q83" s="14"/>
    </row>
    <row r="84" spans="2:17">
      <c r="B84" s="11" t="s">
        <v>396</v>
      </c>
      <c r="C84" s="100">
        <v>14.8</v>
      </c>
      <c r="D84" s="100">
        <v>9.9</v>
      </c>
      <c r="E84" s="101">
        <v>6.3</v>
      </c>
      <c r="F84" s="96" t="s">
        <v>292</v>
      </c>
      <c r="G84" s="96" t="s">
        <v>284</v>
      </c>
      <c r="H84" s="96" t="s">
        <v>284</v>
      </c>
      <c r="I84" s="96" t="s">
        <v>284</v>
      </c>
      <c r="J84" s="100">
        <v>10.8</v>
      </c>
      <c r="K84" s="100">
        <v>7.5</v>
      </c>
      <c r="M84" s="361"/>
      <c r="N84" s="362"/>
      <c r="O84" s="14"/>
      <c r="P84" s="240"/>
      <c r="Q84" s="14"/>
    </row>
    <row r="85" spans="2:17">
      <c r="B85" s="11"/>
      <c r="C85" s="100"/>
      <c r="D85" s="100"/>
      <c r="E85" s="101"/>
      <c r="F85" s="100"/>
      <c r="G85" s="100"/>
      <c r="H85" s="100"/>
      <c r="I85" s="100"/>
      <c r="J85" s="100"/>
      <c r="K85" s="100"/>
      <c r="M85" s="361"/>
      <c r="N85" s="362"/>
      <c r="O85" s="14"/>
      <c r="P85" s="240"/>
      <c r="Q85" s="14"/>
    </row>
    <row r="86" spans="2:17">
      <c r="B86" s="11" t="s">
        <v>397</v>
      </c>
      <c r="C86" s="100">
        <v>18</v>
      </c>
      <c r="D86" s="100">
        <v>3.9</v>
      </c>
      <c r="E86" s="96" t="s">
        <v>292</v>
      </c>
      <c r="F86" s="96" t="s">
        <v>292</v>
      </c>
      <c r="G86" s="96" t="s">
        <v>292</v>
      </c>
      <c r="H86" s="100" t="s">
        <v>292</v>
      </c>
      <c r="I86" s="100" t="s">
        <v>284</v>
      </c>
      <c r="J86" s="100">
        <v>8.6999999999999993</v>
      </c>
      <c r="K86" s="100">
        <v>4.5</v>
      </c>
      <c r="M86" s="361"/>
      <c r="N86" s="362"/>
      <c r="O86" s="14"/>
      <c r="P86" s="240"/>
      <c r="Q86" s="14"/>
    </row>
    <row r="87" spans="2:17">
      <c r="B87" s="11" t="s">
        <v>398</v>
      </c>
      <c r="C87" s="100">
        <v>10.7</v>
      </c>
      <c r="D87" s="100">
        <v>11.6</v>
      </c>
      <c r="E87" s="101">
        <v>8.6</v>
      </c>
      <c r="F87" s="96" t="s">
        <v>284</v>
      </c>
      <c r="G87" s="96" t="s">
        <v>284</v>
      </c>
      <c r="H87" s="100" t="s">
        <v>292</v>
      </c>
      <c r="I87" s="100" t="s">
        <v>292</v>
      </c>
      <c r="J87" s="100">
        <v>12.6</v>
      </c>
      <c r="K87" s="100">
        <v>7.3</v>
      </c>
      <c r="M87" s="361"/>
      <c r="N87" s="362"/>
      <c r="O87" s="14"/>
      <c r="P87" s="240"/>
      <c r="Q87" s="14"/>
    </row>
    <row r="88" spans="2:17">
      <c r="B88" s="11" t="s">
        <v>399</v>
      </c>
      <c r="C88" s="100">
        <v>15.1</v>
      </c>
      <c r="D88" s="100">
        <v>10.199999999999999</v>
      </c>
      <c r="E88" s="101">
        <v>11.8</v>
      </c>
      <c r="F88" s="96" t="s">
        <v>292</v>
      </c>
      <c r="G88" s="96" t="s">
        <v>292</v>
      </c>
      <c r="H88" s="100" t="s">
        <v>284</v>
      </c>
      <c r="I88" s="100" t="s">
        <v>284</v>
      </c>
      <c r="J88" s="100">
        <v>11.7</v>
      </c>
      <c r="K88" s="100">
        <v>4.3</v>
      </c>
      <c r="M88" s="361"/>
      <c r="N88" s="362"/>
      <c r="O88" s="14"/>
      <c r="P88" s="240"/>
      <c r="Q88" s="14"/>
    </row>
    <row r="89" spans="2:17">
      <c r="B89" s="11" t="s">
        <v>400</v>
      </c>
      <c r="C89" s="100">
        <v>9.8000000000000007</v>
      </c>
      <c r="D89" s="100">
        <v>10.6</v>
      </c>
      <c r="E89" s="101">
        <v>4.3</v>
      </c>
      <c r="F89" s="96" t="s">
        <v>292</v>
      </c>
      <c r="G89" s="96" t="s">
        <v>292</v>
      </c>
      <c r="H89" s="100" t="s">
        <v>284</v>
      </c>
      <c r="I89" s="100" t="s">
        <v>284</v>
      </c>
      <c r="J89" s="100">
        <v>14.7</v>
      </c>
      <c r="K89" s="100">
        <v>6.3</v>
      </c>
      <c r="M89" s="361"/>
      <c r="N89" s="362"/>
      <c r="O89" s="14"/>
      <c r="P89" s="240"/>
      <c r="Q89" s="14"/>
    </row>
    <row r="90" spans="2:17">
      <c r="B90" s="11" t="s">
        <v>401</v>
      </c>
      <c r="C90" s="100">
        <v>6.9</v>
      </c>
      <c r="D90" s="100">
        <v>12.2</v>
      </c>
      <c r="E90" s="101">
        <v>5.3</v>
      </c>
      <c r="F90" s="100">
        <v>3.9</v>
      </c>
      <c r="G90" s="100">
        <v>3.3</v>
      </c>
      <c r="H90" s="100">
        <v>5.6</v>
      </c>
      <c r="I90" s="100">
        <v>3</v>
      </c>
      <c r="J90" s="100">
        <v>13.2</v>
      </c>
      <c r="K90" s="100">
        <v>6.2</v>
      </c>
      <c r="M90" s="361"/>
      <c r="N90" s="362"/>
      <c r="O90" s="14"/>
      <c r="P90" s="240"/>
      <c r="Q90" s="14"/>
    </row>
    <row r="91" spans="2:17">
      <c r="B91" s="11"/>
      <c r="C91" s="100"/>
      <c r="D91" s="100"/>
      <c r="E91" s="101"/>
      <c r="F91" s="100"/>
      <c r="G91" s="100"/>
      <c r="H91" s="100"/>
      <c r="I91" s="100"/>
      <c r="J91" s="100"/>
      <c r="K91" s="100"/>
      <c r="M91" s="361"/>
      <c r="N91" s="362"/>
      <c r="O91" s="14"/>
      <c r="P91" s="240"/>
      <c r="Q91" s="14"/>
    </row>
    <row r="92" spans="2:17">
      <c r="B92" s="11" t="s">
        <v>402</v>
      </c>
      <c r="C92" s="100">
        <v>14.8</v>
      </c>
      <c r="D92" s="100">
        <v>7.5</v>
      </c>
      <c r="E92" s="96" t="s">
        <v>292</v>
      </c>
      <c r="F92" s="96" t="s">
        <v>292</v>
      </c>
      <c r="G92" s="96" t="s">
        <v>292</v>
      </c>
      <c r="H92" s="96" t="s">
        <v>292</v>
      </c>
      <c r="I92" s="96" t="s">
        <v>292</v>
      </c>
      <c r="J92" s="100">
        <v>9.1</v>
      </c>
      <c r="K92" s="100">
        <v>5.4</v>
      </c>
      <c r="M92" s="361"/>
      <c r="N92" s="362"/>
      <c r="O92" s="14"/>
      <c r="P92" s="240"/>
      <c r="Q92" s="14"/>
    </row>
    <row r="93" spans="2:17">
      <c r="B93" s="11" t="s">
        <v>403</v>
      </c>
      <c r="C93" s="100">
        <v>15.8</v>
      </c>
      <c r="D93" s="100">
        <v>6.7</v>
      </c>
      <c r="E93" s="101">
        <v>5.6</v>
      </c>
      <c r="F93" s="96" t="s">
        <v>292</v>
      </c>
      <c r="G93" s="96" t="s">
        <v>292</v>
      </c>
      <c r="H93" s="96" t="s">
        <v>292</v>
      </c>
      <c r="I93" s="96" t="s">
        <v>292</v>
      </c>
      <c r="J93" s="100">
        <v>9.1999999999999993</v>
      </c>
      <c r="K93" s="100">
        <v>7.5</v>
      </c>
      <c r="M93" s="361"/>
      <c r="N93" s="362"/>
      <c r="O93" s="14"/>
      <c r="P93" s="240"/>
      <c r="Q93" s="14"/>
    </row>
    <row r="94" spans="2:17">
      <c r="B94" s="11" t="s">
        <v>404</v>
      </c>
      <c r="C94" s="100">
        <v>10.5</v>
      </c>
      <c r="D94" s="100">
        <v>11.6</v>
      </c>
      <c r="E94" s="101">
        <v>9.8000000000000007</v>
      </c>
      <c r="F94" s="100">
        <v>9.3000000000000007</v>
      </c>
      <c r="G94" s="100">
        <v>4.9000000000000004</v>
      </c>
      <c r="H94" s="100">
        <v>12.7</v>
      </c>
      <c r="I94" s="100">
        <v>9.6</v>
      </c>
      <c r="J94" s="100">
        <v>11</v>
      </c>
      <c r="K94" s="100">
        <v>5.7</v>
      </c>
      <c r="M94" s="361"/>
      <c r="N94" s="362"/>
      <c r="O94" s="14"/>
      <c r="P94" s="240"/>
      <c r="Q94" s="14"/>
    </row>
    <row r="95" spans="2:17">
      <c r="B95" s="11" t="s">
        <v>405</v>
      </c>
      <c r="C95" s="100">
        <v>10.9</v>
      </c>
      <c r="D95" s="100">
        <v>10</v>
      </c>
      <c r="E95" s="101">
        <v>7.6</v>
      </c>
      <c r="F95" s="100">
        <v>5.6</v>
      </c>
      <c r="G95" s="96" t="s">
        <v>292</v>
      </c>
      <c r="H95" s="100">
        <v>5.6</v>
      </c>
      <c r="I95" s="100">
        <v>3.7</v>
      </c>
      <c r="J95" s="100">
        <v>11.4</v>
      </c>
      <c r="K95" s="100">
        <v>6.9</v>
      </c>
      <c r="M95" s="361"/>
      <c r="N95" s="362"/>
      <c r="O95" s="14"/>
      <c r="P95" s="240"/>
      <c r="Q95" s="14"/>
    </row>
    <row r="96" spans="2:17">
      <c r="B96" s="11" t="s">
        <v>406</v>
      </c>
      <c r="C96" s="100">
        <v>11.3</v>
      </c>
      <c r="D96" s="100">
        <v>13.5</v>
      </c>
      <c r="E96" s="101">
        <v>7.9</v>
      </c>
      <c r="F96" s="96" t="s">
        <v>292</v>
      </c>
      <c r="G96" s="96" t="s">
        <v>292</v>
      </c>
      <c r="H96" s="166" t="s">
        <v>292</v>
      </c>
      <c r="I96" s="100" t="s">
        <v>292</v>
      </c>
      <c r="J96" s="100">
        <v>15</v>
      </c>
      <c r="K96" s="100">
        <v>8.4</v>
      </c>
      <c r="M96" s="361"/>
      <c r="N96" s="362"/>
      <c r="O96" s="14"/>
      <c r="P96" s="240"/>
      <c r="Q96" s="14"/>
    </row>
    <row r="97" spans="2:17">
      <c r="B97" s="11"/>
      <c r="C97" s="100"/>
      <c r="D97" s="100"/>
      <c r="E97" s="101"/>
      <c r="F97" s="100"/>
      <c r="G97" s="100"/>
      <c r="H97" s="100"/>
      <c r="I97" s="100"/>
      <c r="J97" s="100"/>
      <c r="K97" s="100"/>
      <c r="M97" s="361"/>
      <c r="N97" s="362"/>
      <c r="O97" s="14"/>
      <c r="P97" s="240"/>
      <c r="Q97" s="14"/>
    </row>
    <row r="98" spans="2:17">
      <c r="B98" s="11" t="s">
        <v>407</v>
      </c>
      <c r="C98" s="100">
        <v>11.8</v>
      </c>
      <c r="D98" s="100">
        <v>10.6</v>
      </c>
      <c r="E98" s="101">
        <v>7.5</v>
      </c>
      <c r="F98" s="96" t="s">
        <v>292</v>
      </c>
      <c r="G98" s="96" t="s">
        <v>292</v>
      </c>
      <c r="H98" s="96">
        <v>18</v>
      </c>
      <c r="I98" s="100" t="s">
        <v>292</v>
      </c>
      <c r="J98" s="100">
        <v>10.7</v>
      </c>
      <c r="K98" s="100">
        <v>6.4</v>
      </c>
      <c r="M98" s="361"/>
      <c r="N98" s="362"/>
      <c r="O98" s="14"/>
      <c r="P98" s="240"/>
      <c r="Q98" s="14"/>
    </row>
    <row r="99" spans="2:17">
      <c r="B99" s="11" t="s">
        <v>408</v>
      </c>
      <c r="C99" s="100">
        <v>14.7</v>
      </c>
      <c r="D99" s="100">
        <v>7.8</v>
      </c>
      <c r="E99" s="96" t="s">
        <v>292</v>
      </c>
      <c r="F99" s="96" t="s">
        <v>284</v>
      </c>
      <c r="G99" s="96" t="s">
        <v>284</v>
      </c>
      <c r="H99" s="96" t="s">
        <v>284</v>
      </c>
      <c r="I99" s="96" t="s">
        <v>284</v>
      </c>
      <c r="J99" s="100">
        <v>10.3</v>
      </c>
      <c r="K99" s="100">
        <v>7.1</v>
      </c>
      <c r="M99" s="361"/>
      <c r="N99" s="362"/>
      <c r="O99" s="14"/>
      <c r="P99" s="240"/>
      <c r="Q99" s="14"/>
    </row>
    <row r="100" spans="2:17">
      <c r="B100" s="11" t="s">
        <v>409</v>
      </c>
      <c r="C100" s="100">
        <v>10.6</v>
      </c>
      <c r="D100" s="100">
        <v>10.3</v>
      </c>
      <c r="E100" s="101">
        <v>6.7</v>
      </c>
      <c r="F100" s="96" t="s">
        <v>292</v>
      </c>
      <c r="G100" s="100" t="s">
        <v>292</v>
      </c>
      <c r="H100" s="100" t="s">
        <v>292</v>
      </c>
      <c r="I100" s="100" t="s">
        <v>292</v>
      </c>
      <c r="J100" s="100">
        <v>13.1</v>
      </c>
      <c r="K100" s="100">
        <v>5.7</v>
      </c>
      <c r="M100" s="361"/>
      <c r="N100" s="362"/>
      <c r="O100" s="14"/>
      <c r="P100" s="240"/>
      <c r="Q100" s="14"/>
    </row>
    <row r="101" spans="2:17">
      <c r="B101" s="11" t="s">
        <v>410</v>
      </c>
      <c r="C101" s="100">
        <v>10.7</v>
      </c>
      <c r="D101" s="100">
        <v>10.8</v>
      </c>
      <c r="E101" s="101">
        <v>5.8</v>
      </c>
      <c r="F101" s="96" t="s">
        <v>292</v>
      </c>
      <c r="G101" s="100" t="s">
        <v>284</v>
      </c>
      <c r="H101" s="100" t="s">
        <v>292</v>
      </c>
      <c r="I101" s="100" t="s">
        <v>292</v>
      </c>
      <c r="J101" s="100">
        <v>11.9</v>
      </c>
      <c r="K101" s="100">
        <v>7.4</v>
      </c>
      <c r="M101" s="361"/>
      <c r="N101" s="362"/>
      <c r="O101" s="14"/>
      <c r="P101" s="240"/>
      <c r="Q101" s="14"/>
    </row>
    <row r="102" spans="2:17">
      <c r="B102" s="11" t="s">
        <v>411</v>
      </c>
      <c r="C102" s="100">
        <v>9.1</v>
      </c>
      <c r="D102" s="100">
        <v>11.6</v>
      </c>
      <c r="E102" s="101">
        <v>5.3</v>
      </c>
      <c r="F102" s="96" t="s">
        <v>292</v>
      </c>
      <c r="G102" s="100" t="s">
        <v>292</v>
      </c>
      <c r="H102" s="100">
        <v>6.8</v>
      </c>
      <c r="I102" s="100" t="s">
        <v>292</v>
      </c>
      <c r="J102" s="100">
        <v>13.3</v>
      </c>
      <c r="K102" s="100">
        <v>7.4</v>
      </c>
      <c r="M102" s="361"/>
      <c r="N102" s="362"/>
      <c r="O102" s="14"/>
      <c r="P102" s="240"/>
      <c r="Q102" s="14"/>
    </row>
    <row r="103" spans="2:17">
      <c r="B103" s="11"/>
      <c r="C103" s="100"/>
      <c r="D103" s="100"/>
      <c r="E103" s="101"/>
      <c r="F103" s="100"/>
      <c r="G103" s="100"/>
      <c r="H103" s="100"/>
      <c r="I103" s="100"/>
      <c r="J103" s="100"/>
      <c r="K103" s="100"/>
      <c r="M103" s="361"/>
      <c r="N103" s="362"/>
      <c r="O103" s="14"/>
      <c r="P103" s="240"/>
      <c r="Q103" s="14"/>
    </row>
    <row r="104" spans="2:17">
      <c r="B104" s="11" t="s">
        <v>412</v>
      </c>
      <c r="C104" s="100">
        <v>6</v>
      </c>
      <c r="D104" s="100">
        <v>10.4</v>
      </c>
      <c r="E104" s="101">
        <v>8.3000000000000007</v>
      </c>
      <c r="F104" s="100">
        <v>7.5</v>
      </c>
      <c r="G104" s="100">
        <v>6.2</v>
      </c>
      <c r="H104" s="100">
        <v>10.5</v>
      </c>
      <c r="I104" s="100">
        <v>5.6</v>
      </c>
      <c r="J104" s="100">
        <v>11</v>
      </c>
      <c r="K104" s="100">
        <v>5.0999999999999996</v>
      </c>
      <c r="M104" s="361"/>
      <c r="N104" s="362"/>
      <c r="O104" s="14"/>
      <c r="P104" s="240"/>
      <c r="Q104" s="14"/>
    </row>
    <row r="105" spans="2:17">
      <c r="B105" s="11" t="s">
        <v>413</v>
      </c>
      <c r="C105" s="100">
        <v>10.199999999999999</v>
      </c>
      <c r="D105" s="100">
        <v>13.2</v>
      </c>
      <c r="E105" s="101">
        <v>10.7</v>
      </c>
      <c r="F105" s="100">
        <v>9.3000000000000007</v>
      </c>
      <c r="G105" s="100">
        <v>6.2</v>
      </c>
      <c r="H105" s="100">
        <v>10</v>
      </c>
      <c r="I105" s="100">
        <v>5.0999999999999996</v>
      </c>
      <c r="J105" s="100">
        <v>8.5</v>
      </c>
      <c r="K105" s="100">
        <v>4.3</v>
      </c>
      <c r="M105" s="361"/>
      <c r="N105" s="362"/>
      <c r="O105" s="14"/>
      <c r="P105" s="240"/>
      <c r="Q105" s="14"/>
    </row>
    <row r="106" spans="2:17">
      <c r="B106" s="11" t="s">
        <v>414</v>
      </c>
      <c r="C106" s="100">
        <v>10.5</v>
      </c>
      <c r="D106" s="100">
        <v>12.5</v>
      </c>
      <c r="E106" s="101">
        <v>8.5</v>
      </c>
      <c r="F106" s="96" t="s">
        <v>292</v>
      </c>
      <c r="G106" s="96" t="s">
        <v>292</v>
      </c>
      <c r="H106" s="96" t="s">
        <v>292</v>
      </c>
      <c r="I106" s="100" t="s">
        <v>284</v>
      </c>
      <c r="J106" s="100">
        <v>15.7</v>
      </c>
      <c r="K106" s="100">
        <v>8.3000000000000007</v>
      </c>
      <c r="M106" s="361"/>
      <c r="N106" s="362"/>
      <c r="O106" s="14"/>
      <c r="P106" s="239"/>
      <c r="Q106" s="14"/>
    </row>
    <row r="107" spans="2:17">
      <c r="B107" s="63"/>
      <c r="C107" s="102"/>
      <c r="D107" s="102"/>
      <c r="E107" s="103"/>
      <c r="F107" s="102"/>
      <c r="G107" s="102"/>
      <c r="H107" s="102"/>
      <c r="I107" s="102"/>
      <c r="J107" s="102"/>
      <c r="K107" s="102"/>
      <c r="M107" s="14"/>
      <c r="N107" s="14"/>
      <c r="O107" s="14"/>
      <c r="P107" s="14"/>
      <c r="Q107" s="14"/>
    </row>
    <row r="108" spans="2:17">
      <c r="B108" s="14"/>
      <c r="C108" s="104"/>
      <c r="D108" s="104"/>
      <c r="E108" s="105"/>
      <c r="F108" s="104"/>
      <c r="G108" s="104"/>
      <c r="H108" s="104"/>
      <c r="I108" s="104"/>
      <c r="J108" s="104"/>
      <c r="K108" s="104"/>
      <c r="M108" s="14"/>
      <c r="N108" s="14"/>
      <c r="O108" s="14"/>
      <c r="P108" s="14"/>
      <c r="Q108" s="14"/>
    </row>
    <row r="109" spans="2:17" ht="57" customHeight="1">
      <c r="B109" s="316" t="s">
        <v>557</v>
      </c>
      <c r="C109" s="303"/>
      <c r="D109" s="303"/>
      <c r="E109" s="303"/>
      <c r="F109" s="303"/>
      <c r="G109" s="303"/>
      <c r="H109" s="303"/>
      <c r="I109" s="303"/>
      <c r="J109" s="303"/>
      <c r="K109" s="303"/>
      <c r="M109" s="14"/>
      <c r="N109" s="14"/>
      <c r="O109" s="14"/>
      <c r="P109" s="14"/>
      <c r="Q109" s="14"/>
    </row>
    <row r="110" spans="2:17" ht="29.25" customHeight="1">
      <c r="B110" s="316" t="s">
        <v>619</v>
      </c>
      <c r="C110" s="303"/>
      <c r="D110" s="303"/>
      <c r="E110" s="303"/>
      <c r="F110" s="303"/>
      <c r="G110" s="303"/>
      <c r="H110" s="303"/>
      <c r="I110" s="303"/>
      <c r="J110" s="303"/>
      <c r="K110" s="303"/>
      <c r="M110" s="14"/>
      <c r="N110" s="14"/>
      <c r="O110" s="14"/>
      <c r="P110" s="14"/>
      <c r="Q110" s="14"/>
    </row>
    <row r="111" spans="2:17">
      <c r="E111" s="90"/>
      <c r="M111" s="14"/>
      <c r="N111" s="14"/>
      <c r="O111" s="14"/>
      <c r="P111" s="14"/>
      <c r="Q111" s="14"/>
    </row>
    <row r="112" spans="2:17">
      <c r="E112" s="90"/>
      <c r="M112" s="14"/>
      <c r="N112" s="14"/>
      <c r="O112" s="14"/>
      <c r="P112" s="14"/>
      <c r="Q112" s="14"/>
    </row>
    <row r="113" spans="5:17">
      <c r="E113" s="90"/>
      <c r="M113" s="14"/>
      <c r="N113" s="14"/>
      <c r="O113" s="14"/>
      <c r="P113" s="14"/>
      <c r="Q113" s="14"/>
    </row>
    <row r="114" spans="5:17">
      <c r="E114" s="90"/>
      <c r="M114" s="14"/>
      <c r="N114" s="14"/>
      <c r="O114" s="14"/>
      <c r="P114" s="14"/>
      <c r="Q114" s="14"/>
    </row>
    <row r="115" spans="5:17">
      <c r="E115" s="90"/>
      <c r="M115" s="14"/>
      <c r="N115" s="14"/>
      <c r="O115" s="14"/>
      <c r="P115" s="14"/>
      <c r="Q115" s="14"/>
    </row>
    <row r="116" spans="5:17">
      <c r="E116" s="90"/>
      <c r="M116" s="14"/>
      <c r="N116" s="14"/>
      <c r="O116" s="14"/>
      <c r="P116" s="14"/>
      <c r="Q116" s="14"/>
    </row>
    <row r="117" spans="5:17">
      <c r="E117" s="90"/>
      <c r="M117" s="14"/>
      <c r="N117" s="14"/>
      <c r="O117" s="14"/>
      <c r="P117" s="14"/>
      <c r="Q117" s="14"/>
    </row>
    <row r="118" spans="5:17">
      <c r="E118" s="90"/>
      <c r="M118" s="14"/>
      <c r="N118" s="14"/>
      <c r="O118" s="14"/>
      <c r="P118" s="14"/>
      <c r="Q118" s="14"/>
    </row>
    <row r="119" spans="5:17">
      <c r="E119" s="90"/>
      <c r="M119" s="14"/>
      <c r="N119" s="14"/>
      <c r="O119" s="14"/>
      <c r="P119" s="14"/>
      <c r="Q119" s="14"/>
    </row>
    <row r="120" spans="5:17">
      <c r="E120" s="90"/>
      <c r="M120" s="14"/>
      <c r="N120" s="14"/>
      <c r="O120" s="14"/>
      <c r="P120" s="14"/>
      <c r="Q120" s="14"/>
    </row>
    <row r="121" spans="5:17">
      <c r="E121" s="90"/>
      <c r="M121" s="14"/>
      <c r="N121" s="14"/>
      <c r="O121" s="14"/>
      <c r="P121" s="14"/>
      <c r="Q121" s="14"/>
    </row>
    <row r="122" spans="5:17">
      <c r="E122" s="90"/>
      <c r="M122" s="14"/>
      <c r="N122" s="14"/>
      <c r="O122" s="14"/>
      <c r="P122" s="14"/>
      <c r="Q122" s="14"/>
    </row>
    <row r="123" spans="5:17">
      <c r="E123" s="90"/>
      <c r="M123" s="14"/>
      <c r="N123" s="14"/>
      <c r="O123" s="14"/>
      <c r="P123" s="14"/>
      <c r="Q123" s="14"/>
    </row>
    <row r="124" spans="5:17">
      <c r="E124" s="90"/>
      <c r="M124" s="14"/>
      <c r="N124" s="14"/>
      <c r="O124" s="14"/>
      <c r="P124" s="14"/>
      <c r="Q124" s="14"/>
    </row>
    <row r="125" spans="5:17">
      <c r="E125" s="90"/>
      <c r="M125" s="14"/>
      <c r="N125" s="14"/>
      <c r="O125" s="14"/>
      <c r="P125" s="14"/>
      <c r="Q125" s="14"/>
    </row>
    <row r="126" spans="5:17">
      <c r="E126" s="90"/>
      <c r="M126" s="14"/>
      <c r="N126" s="14"/>
      <c r="O126" s="14"/>
      <c r="P126" s="14"/>
      <c r="Q126" s="14"/>
    </row>
    <row r="127" spans="5:17">
      <c r="E127" s="90"/>
      <c r="M127" s="14"/>
      <c r="N127" s="14"/>
      <c r="O127" s="14"/>
      <c r="P127" s="14"/>
      <c r="Q127" s="14"/>
    </row>
    <row r="128" spans="5:17">
      <c r="E128" s="90"/>
    </row>
    <row r="129" spans="5:5">
      <c r="E129" s="90"/>
    </row>
    <row r="130" spans="5:5">
      <c r="E130" s="90"/>
    </row>
    <row r="131" spans="5:5">
      <c r="E131" s="90"/>
    </row>
    <row r="132" spans="5:5">
      <c r="E132" s="90"/>
    </row>
    <row r="133" spans="5:5">
      <c r="E133" s="90"/>
    </row>
    <row r="134" spans="5:5">
      <c r="E134" s="90"/>
    </row>
    <row r="135" spans="5:5">
      <c r="E135" s="90"/>
    </row>
    <row r="136" spans="5:5">
      <c r="E136" s="90"/>
    </row>
    <row r="137" spans="5:5">
      <c r="E137" s="90"/>
    </row>
    <row r="138" spans="5:5">
      <c r="E138" s="90"/>
    </row>
    <row r="139" spans="5:5">
      <c r="E139" s="90"/>
    </row>
    <row r="140" spans="5:5">
      <c r="E140" s="90"/>
    </row>
    <row r="141" spans="5:5">
      <c r="E141" s="90"/>
    </row>
    <row r="142" spans="5:5">
      <c r="E142" s="90"/>
    </row>
    <row r="143" spans="5:5">
      <c r="E143" s="90"/>
    </row>
    <row r="144" spans="5:5">
      <c r="E144" s="90"/>
    </row>
  </sheetData>
  <mergeCells count="2">
    <mergeCell ref="B109:K109"/>
    <mergeCell ref="B110:K110"/>
  </mergeCells>
  <phoneticPr fontId="10"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3"/>
  <sheetViews>
    <sheetView workbookViewId="0"/>
  </sheetViews>
  <sheetFormatPr defaultRowHeight="15"/>
  <cols>
    <col min="1" max="1" width="4.6640625" style="2" customWidth="1"/>
    <col min="2" max="2" width="19.83203125" style="2" customWidth="1"/>
    <col min="3" max="8" width="10.1640625" style="2" customWidth="1"/>
    <col min="9" max="10" width="10.1640625" style="212" customWidth="1"/>
    <col min="11" max="12" width="10.1640625" style="2" customWidth="1"/>
    <col min="13" max="14" width="9.33203125" style="2"/>
    <col min="15" max="15" width="10.5" style="2" bestFit="1" customWidth="1"/>
    <col min="16" max="16" width="9.33203125" style="2"/>
    <col min="17" max="17" width="10.5" style="212" bestFit="1" customWidth="1"/>
    <col min="18" max="18" width="9.33203125" style="212"/>
    <col min="19" max="16384" width="9.33203125" style="2"/>
  </cols>
  <sheetData>
    <row r="1" spans="1:20" ht="15.75">
      <c r="A1" s="1"/>
      <c r="B1" s="235"/>
      <c r="C1" s="212"/>
      <c r="G1" s="248"/>
    </row>
    <row r="2" spans="1:20">
      <c r="A2" s="212"/>
      <c r="B2" s="4" t="s">
        <v>418</v>
      </c>
      <c r="C2" s="4"/>
      <c r="D2" s="4"/>
      <c r="E2" s="4"/>
      <c r="F2" s="4"/>
      <c r="G2" s="4"/>
      <c r="H2" s="4"/>
      <c r="I2" s="213"/>
      <c r="J2" s="213"/>
      <c r="K2" s="4"/>
      <c r="L2" s="4"/>
      <c r="M2" s="4"/>
      <c r="N2" s="4"/>
      <c r="O2" s="4"/>
      <c r="P2" s="4"/>
      <c r="Q2" s="213"/>
      <c r="R2" s="213"/>
      <c r="S2" s="4"/>
      <c r="T2" s="4"/>
    </row>
    <row r="3" spans="1:20" ht="15.75">
      <c r="B3" s="60" t="s">
        <v>419</v>
      </c>
      <c r="C3" s="4"/>
      <c r="D3" s="4"/>
      <c r="E3" s="4"/>
      <c r="F3" s="4"/>
      <c r="G3" s="4"/>
      <c r="H3" s="4"/>
      <c r="I3" s="213"/>
      <c r="J3" s="213"/>
      <c r="K3" s="4"/>
      <c r="L3" s="4"/>
      <c r="M3" s="4"/>
      <c r="N3" s="4"/>
      <c r="O3" s="4"/>
      <c r="P3" s="4"/>
      <c r="Q3" s="213"/>
      <c r="R3" s="213"/>
      <c r="S3" s="4"/>
      <c r="T3" s="4"/>
    </row>
    <row r="4" spans="1:20">
      <c r="B4" s="4" t="s">
        <v>617</v>
      </c>
      <c r="C4" s="4"/>
      <c r="D4" s="4"/>
      <c r="E4" s="4"/>
      <c r="F4" s="4"/>
      <c r="G4" s="4"/>
      <c r="H4" s="4"/>
      <c r="I4" s="213"/>
      <c r="J4" s="213"/>
      <c r="K4" s="4"/>
      <c r="L4" s="4"/>
      <c r="M4" s="4"/>
      <c r="N4" s="4"/>
      <c r="O4" s="4"/>
      <c r="P4" s="4"/>
      <c r="Q4" s="213"/>
      <c r="R4" s="213"/>
      <c r="S4" s="4"/>
      <c r="T4" s="4"/>
    </row>
    <row r="5" spans="1:20" ht="48.75" customHeight="1">
      <c r="B5" s="317" t="s">
        <v>324</v>
      </c>
      <c r="C5" s="319" t="s">
        <v>420</v>
      </c>
      <c r="D5" s="320"/>
      <c r="E5" s="274" t="s">
        <v>421</v>
      </c>
      <c r="F5" s="275"/>
      <c r="G5" s="274" t="s">
        <v>422</v>
      </c>
      <c r="H5" s="275"/>
      <c r="I5" s="274" t="s">
        <v>423</v>
      </c>
      <c r="J5" s="275"/>
      <c r="K5" s="274" t="s">
        <v>424</v>
      </c>
      <c r="L5" s="275"/>
      <c r="M5" s="321" t="s">
        <v>429</v>
      </c>
      <c r="N5" s="321"/>
      <c r="O5" s="319" t="s">
        <v>430</v>
      </c>
      <c r="P5" s="320"/>
      <c r="Q5" s="322" t="s">
        <v>431</v>
      </c>
      <c r="R5" s="322"/>
      <c r="S5" s="319" t="s">
        <v>432</v>
      </c>
      <c r="T5" s="320"/>
    </row>
    <row r="6" spans="1:20">
      <c r="B6" s="318"/>
      <c r="C6" s="107" t="s">
        <v>289</v>
      </c>
      <c r="D6" s="108" t="s">
        <v>425</v>
      </c>
      <c r="E6" s="107" t="s">
        <v>289</v>
      </c>
      <c r="F6" s="108" t="s">
        <v>425</v>
      </c>
      <c r="G6" s="107" t="s">
        <v>289</v>
      </c>
      <c r="H6" s="108" t="s">
        <v>425</v>
      </c>
      <c r="I6" s="211" t="s">
        <v>289</v>
      </c>
      <c r="J6" s="214" t="s">
        <v>425</v>
      </c>
      <c r="K6" s="107" t="s">
        <v>289</v>
      </c>
      <c r="L6" s="108" t="s">
        <v>425</v>
      </c>
      <c r="M6" s="118" t="s">
        <v>289</v>
      </c>
      <c r="N6" s="118" t="s">
        <v>425</v>
      </c>
      <c r="O6" s="118" t="s">
        <v>289</v>
      </c>
      <c r="P6" s="118" t="s">
        <v>425</v>
      </c>
      <c r="Q6" s="225" t="s">
        <v>289</v>
      </c>
      <c r="R6" s="225" t="s">
        <v>425</v>
      </c>
      <c r="S6" s="118" t="s">
        <v>289</v>
      </c>
      <c r="T6" s="118" t="s">
        <v>425</v>
      </c>
    </row>
    <row r="7" spans="1:20" ht="20.100000000000001" customHeight="1">
      <c r="B7" s="93" t="s">
        <v>156</v>
      </c>
      <c r="C7" s="109">
        <v>31993</v>
      </c>
      <c r="D7" s="110">
        <v>28</v>
      </c>
      <c r="E7" s="109">
        <v>93029</v>
      </c>
      <c r="F7" s="110">
        <v>81.3</v>
      </c>
      <c r="G7" s="109">
        <v>10707</v>
      </c>
      <c r="H7" s="110">
        <v>9.4</v>
      </c>
      <c r="I7" s="215">
        <v>20980</v>
      </c>
      <c r="J7" s="216">
        <v>18.3</v>
      </c>
      <c r="K7" s="109">
        <v>735</v>
      </c>
      <c r="L7" s="111">
        <v>0.6</v>
      </c>
      <c r="M7" s="121">
        <v>3300</v>
      </c>
      <c r="N7" s="122">
        <v>2.9</v>
      </c>
      <c r="O7" s="121">
        <v>10199</v>
      </c>
      <c r="P7" s="124">
        <v>8.9</v>
      </c>
      <c r="Q7" s="226">
        <v>14065</v>
      </c>
      <c r="R7" s="227">
        <v>12.3</v>
      </c>
      <c r="S7" s="120">
        <v>1815</v>
      </c>
      <c r="T7" s="124">
        <v>1.6</v>
      </c>
    </row>
    <row r="8" spans="1:20">
      <c r="B8" s="79"/>
      <c r="C8" s="58"/>
      <c r="D8" s="112"/>
      <c r="E8" s="58"/>
      <c r="F8" s="112"/>
      <c r="G8" s="58"/>
      <c r="H8" s="112"/>
      <c r="I8" s="217"/>
      <c r="J8" s="218"/>
      <c r="K8" s="58"/>
      <c r="L8" s="112"/>
      <c r="M8" s="85"/>
      <c r="N8" s="101"/>
      <c r="O8" s="85"/>
      <c r="P8" s="100"/>
      <c r="Q8" s="228"/>
      <c r="R8" s="229"/>
      <c r="S8" s="119"/>
      <c r="T8" s="100"/>
    </row>
    <row r="9" spans="1:20" ht="15" customHeight="1">
      <c r="B9" s="84" t="s">
        <v>332</v>
      </c>
      <c r="C9" s="47">
        <v>15</v>
      </c>
      <c r="D9" s="113">
        <v>25.4</v>
      </c>
      <c r="E9" s="47">
        <v>40</v>
      </c>
      <c r="F9" s="113">
        <v>67.8</v>
      </c>
      <c r="G9" s="47">
        <v>6</v>
      </c>
      <c r="H9" s="114">
        <v>10.199999999999999</v>
      </c>
      <c r="I9" s="219">
        <v>22</v>
      </c>
      <c r="J9" s="220">
        <v>37.299999999999997</v>
      </c>
      <c r="K9" s="86">
        <v>2</v>
      </c>
      <c r="L9" s="101" t="s">
        <v>292</v>
      </c>
      <c r="M9" s="85" t="s">
        <v>284</v>
      </c>
      <c r="N9" s="85" t="s">
        <v>284</v>
      </c>
      <c r="O9" s="85">
        <v>6</v>
      </c>
      <c r="P9" s="101">
        <v>10.199999999999999</v>
      </c>
      <c r="Q9" s="228">
        <v>7</v>
      </c>
      <c r="R9" s="229">
        <v>11.9</v>
      </c>
      <c r="S9" s="85" t="s">
        <v>284</v>
      </c>
      <c r="T9" s="85" t="s">
        <v>284</v>
      </c>
    </row>
    <row r="10" spans="1:20" ht="15" customHeight="1">
      <c r="B10" s="84" t="s">
        <v>333</v>
      </c>
      <c r="C10" s="47">
        <v>18</v>
      </c>
      <c r="D10" s="113">
        <v>32.1</v>
      </c>
      <c r="E10" s="47">
        <v>43</v>
      </c>
      <c r="F10" s="113">
        <v>76.8</v>
      </c>
      <c r="G10" s="47">
        <v>12</v>
      </c>
      <c r="H10" s="114">
        <v>21.4</v>
      </c>
      <c r="I10" s="219">
        <v>20</v>
      </c>
      <c r="J10" s="220">
        <v>35.700000000000003</v>
      </c>
      <c r="K10" s="86" t="s">
        <v>284</v>
      </c>
      <c r="L10" s="86" t="s">
        <v>284</v>
      </c>
      <c r="M10" s="85" t="s">
        <v>284</v>
      </c>
      <c r="N10" s="85" t="s">
        <v>284</v>
      </c>
      <c r="O10" s="85">
        <v>1</v>
      </c>
      <c r="P10" s="101" t="s">
        <v>292</v>
      </c>
      <c r="Q10" s="228">
        <v>7</v>
      </c>
      <c r="R10" s="229">
        <v>12.5</v>
      </c>
      <c r="S10" s="85">
        <v>2</v>
      </c>
      <c r="T10" s="100" t="s">
        <v>292</v>
      </c>
    </row>
    <row r="11" spans="1:20" ht="15" customHeight="1">
      <c r="B11" s="84" t="s">
        <v>334</v>
      </c>
      <c r="C11" s="47">
        <v>370</v>
      </c>
      <c r="D11" s="113">
        <v>26</v>
      </c>
      <c r="E11" s="47">
        <v>1199</v>
      </c>
      <c r="F11" s="113">
        <v>84.2</v>
      </c>
      <c r="G11" s="47">
        <v>111</v>
      </c>
      <c r="H11" s="114">
        <v>7.8</v>
      </c>
      <c r="I11" s="219">
        <v>265</v>
      </c>
      <c r="J11" s="220">
        <v>18.600000000000001</v>
      </c>
      <c r="K11" s="86">
        <v>15</v>
      </c>
      <c r="L11" s="113">
        <v>1.1000000000000001</v>
      </c>
      <c r="M11" s="85">
        <v>8</v>
      </c>
      <c r="N11" s="101">
        <v>0.6</v>
      </c>
      <c r="O11" s="85">
        <v>101</v>
      </c>
      <c r="P11" s="100">
        <v>7.1</v>
      </c>
      <c r="Q11" s="228">
        <v>135</v>
      </c>
      <c r="R11" s="229">
        <v>9.5</v>
      </c>
      <c r="S11" s="119">
        <v>27</v>
      </c>
      <c r="T11" s="100">
        <v>1.9</v>
      </c>
    </row>
    <row r="12" spans="1:20" ht="15" customHeight="1">
      <c r="B12" s="84" t="s">
        <v>335</v>
      </c>
      <c r="C12" s="47">
        <v>109</v>
      </c>
      <c r="D12" s="113">
        <v>38.5</v>
      </c>
      <c r="E12" s="47">
        <v>242</v>
      </c>
      <c r="F12" s="113">
        <v>85.5</v>
      </c>
      <c r="G12" s="47">
        <v>39</v>
      </c>
      <c r="H12" s="114">
        <v>13.8</v>
      </c>
      <c r="I12" s="219">
        <v>109</v>
      </c>
      <c r="J12" s="220">
        <v>38.5</v>
      </c>
      <c r="K12" s="86">
        <v>6</v>
      </c>
      <c r="L12" s="113">
        <v>2.1</v>
      </c>
      <c r="M12" s="85">
        <v>7</v>
      </c>
      <c r="N12" s="101">
        <v>2.5</v>
      </c>
      <c r="O12" s="85">
        <v>14</v>
      </c>
      <c r="P12" s="100">
        <v>4.9000000000000004</v>
      </c>
      <c r="Q12" s="228">
        <v>42</v>
      </c>
      <c r="R12" s="229">
        <v>14.8</v>
      </c>
      <c r="S12" s="119">
        <v>4</v>
      </c>
      <c r="T12" s="100" t="s">
        <v>292</v>
      </c>
    </row>
    <row r="13" spans="1:20" ht="15" customHeight="1">
      <c r="B13" s="84" t="s">
        <v>336</v>
      </c>
      <c r="C13" s="47">
        <v>56</v>
      </c>
      <c r="D13" s="113">
        <v>27.1</v>
      </c>
      <c r="E13" s="47">
        <v>124</v>
      </c>
      <c r="F13" s="113">
        <v>59.9</v>
      </c>
      <c r="G13" s="47">
        <v>23</v>
      </c>
      <c r="H13" s="114">
        <v>11.1</v>
      </c>
      <c r="I13" s="219">
        <v>71</v>
      </c>
      <c r="J13" s="220">
        <v>34.299999999999997</v>
      </c>
      <c r="K13" s="86">
        <v>1</v>
      </c>
      <c r="L13" s="101" t="s">
        <v>292</v>
      </c>
      <c r="M13" s="85">
        <v>5</v>
      </c>
      <c r="N13" s="101" t="s">
        <v>292</v>
      </c>
      <c r="O13" s="85">
        <v>7</v>
      </c>
      <c r="P13" s="100">
        <v>3.4</v>
      </c>
      <c r="Q13" s="228">
        <v>16</v>
      </c>
      <c r="R13" s="229">
        <v>7.7</v>
      </c>
      <c r="S13" s="119">
        <v>3</v>
      </c>
      <c r="T13" s="100" t="s">
        <v>292</v>
      </c>
    </row>
    <row r="14" spans="1:20" ht="12.75" customHeight="1">
      <c r="B14" s="84"/>
      <c r="C14" s="47"/>
      <c r="D14" s="113"/>
      <c r="E14" s="47"/>
      <c r="F14" s="113"/>
      <c r="G14" s="47"/>
      <c r="H14" s="114"/>
      <c r="I14" s="219"/>
      <c r="J14" s="220"/>
      <c r="K14" s="86"/>
      <c r="L14" s="113"/>
      <c r="M14" s="85"/>
      <c r="N14" s="101"/>
      <c r="O14" s="85"/>
      <c r="P14" s="100"/>
      <c r="Q14" s="228"/>
      <c r="R14" s="229"/>
      <c r="S14" s="119"/>
      <c r="T14" s="100"/>
    </row>
    <row r="15" spans="1:20" ht="15" customHeight="1">
      <c r="B15" s="84" t="s">
        <v>337</v>
      </c>
      <c r="C15" s="47">
        <v>41</v>
      </c>
      <c r="D15" s="113">
        <v>30.6</v>
      </c>
      <c r="E15" s="47">
        <v>86</v>
      </c>
      <c r="F15" s="113">
        <v>64.2</v>
      </c>
      <c r="G15" s="47">
        <v>16</v>
      </c>
      <c r="H15" s="114">
        <v>11.9</v>
      </c>
      <c r="I15" s="219">
        <v>47</v>
      </c>
      <c r="J15" s="220">
        <v>35.1</v>
      </c>
      <c r="K15" s="86">
        <v>1</v>
      </c>
      <c r="L15" s="101" t="s">
        <v>292</v>
      </c>
      <c r="M15" s="85">
        <v>1</v>
      </c>
      <c r="N15" s="114" t="s">
        <v>292</v>
      </c>
      <c r="O15" s="85">
        <v>6</v>
      </c>
      <c r="P15" s="100">
        <v>4.5</v>
      </c>
      <c r="Q15" s="228">
        <v>16</v>
      </c>
      <c r="R15" s="229">
        <v>11.9</v>
      </c>
      <c r="S15" s="119">
        <v>2</v>
      </c>
      <c r="T15" s="100" t="s">
        <v>292</v>
      </c>
    </row>
    <row r="16" spans="1:20" ht="15" customHeight="1">
      <c r="B16" s="84" t="s">
        <v>338</v>
      </c>
      <c r="C16" s="47">
        <v>30</v>
      </c>
      <c r="D16" s="113">
        <v>38.5</v>
      </c>
      <c r="E16" s="47">
        <v>65</v>
      </c>
      <c r="F16" s="113">
        <v>83.3</v>
      </c>
      <c r="G16" s="47">
        <v>12</v>
      </c>
      <c r="H16" s="114">
        <v>15.4</v>
      </c>
      <c r="I16" s="219">
        <v>34</v>
      </c>
      <c r="J16" s="220">
        <v>43.6</v>
      </c>
      <c r="K16" s="86">
        <v>1</v>
      </c>
      <c r="L16" s="101" t="s">
        <v>292</v>
      </c>
      <c r="M16" s="85" t="s">
        <v>284</v>
      </c>
      <c r="N16" s="85" t="s">
        <v>284</v>
      </c>
      <c r="O16" s="85">
        <v>6</v>
      </c>
      <c r="P16" s="100">
        <v>7.7</v>
      </c>
      <c r="Q16" s="228">
        <v>12</v>
      </c>
      <c r="R16" s="229">
        <v>15.4</v>
      </c>
      <c r="S16" s="119">
        <v>2</v>
      </c>
      <c r="T16" s="100" t="s">
        <v>292</v>
      </c>
    </row>
    <row r="17" spans="2:20" ht="15" customHeight="1">
      <c r="B17" s="84" t="s">
        <v>339</v>
      </c>
      <c r="C17" s="47">
        <v>154</v>
      </c>
      <c r="D17" s="113">
        <v>23.7</v>
      </c>
      <c r="E17" s="47">
        <v>511</v>
      </c>
      <c r="F17" s="113">
        <v>78.7</v>
      </c>
      <c r="G17" s="47">
        <v>53</v>
      </c>
      <c r="H17" s="114">
        <v>8.1999999999999993</v>
      </c>
      <c r="I17" s="219">
        <v>119</v>
      </c>
      <c r="J17" s="220">
        <v>18.3</v>
      </c>
      <c r="K17" s="86">
        <v>5</v>
      </c>
      <c r="L17" s="114" t="s">
        <v>292</v>
      </c>
      <c r="M17" s="85">
        <v>2</v>
      </c>
      <c r="N17" s="101" t="s">
        <v>292</v>
      </c>
      <c r="O17" s="85">
        <v>39</v>
      </c>
      <c r="P17" s="100">
        <v>6</v>
      </c>
      <c r="Q17" s="228">
        <v>54</v>
      </c>
      <c r="R17" s="229">
        <v>8.3000000000000007</v>
      </c>
      <c r="S17" s="119">
        <v>15</v>
      </c>
      <c r="T17" s="100">
        <v>2.2999999999999998</v>
      </c>
    </row>
    <row r="18" spans="2:20" ht="15" customHeight="1">
      <c r="B18" s="84" t="s">
        <v>340</v>
      </c>
      <c r="C18" s="47">
        <v>325</v>
      </c>
      <c r="D18" s="113">
        <v>31.4</v>
      </c>
      <c r="E18" s="47">
        <v>699</v>
      </c>
      <c r="F18" s="113">
        <v>67.599999999999994</v>
      </c>
      <c r="G18" s="47">
        <v>112</v>
      </c>
      <c r="H18" s="114">
        <v>10.8</v>
      </c>
      <c r="I18" s="219">
        <v>317</v>
      </c>
      <c r="J18" s="220">
        <v>30.7</v>
      </c>
      <c r="K18" s="86">
        <v>9</v>
      </c>
      <c r="L18" s="114">
        <v>0.9</v>
      </c>
      <c r="M18" s="85">
        <v>27</v>
      </c>
      <c r="N18" s="101">
        <v>2.6</v>
      </c>
      <c r="O18" s="85">
        <v>47</v>
      </c>
      <c r="P18" s="100">
        <v>4.5</v>
      </c>
      <c r="Q18" s="228">
        <v>137</v>
      </c>
      <c r="R18" s="229">
        <v>13.2</v>
      </c>
      <c r="S18" s="119">
        <v>12</v>
      </c>
      <c r="T18" s="100">
        <v>1.2</v>
      </c>
    </row>
    <row r="19" spans="2:20" ht="15" customHeight="1">
      <c r="B19" s="84" t="s">
        <v>341</v>
      </c>
      <c r="C19" s="47">
        <v>42</v>
      </c>
      <c r="D19" s="113">
        <v>26.3</v>
      </c>
      <c r="E19" s="47">
        <v>105</v>
      </c>
      <c r="F19" s="113">
        <v>65.599999999999994</v>
      </c>
      <c r="G19" s="47">
        <v>24</v>
      </c>
      <c r="H19" s="114">
        <v>15</v>
      </c>
      <c r="I19" s="219">
        <v>57</v>
      </c>
      <c r="J19" s="220">
        <v>35.6</v>
      </c>
      <c r="K19" s="86" t="s">
        <v>284</v>
      </c>
      <c r="L19" s="86" t="s">
        <v>284</v>
      </c>
      <c r="M19" s="85">
        <v>6</v>
      </c>
      <c r="N19" s="101">
        <v>3.8</v>
      </c>
      <c r="O19" s="85">
        <v>4</v>
      </c>
      <c r="P19" s="101" t="s">
        <v>292</v>
      </c>
      <c r="Q19" s="228">
        <v>22</v>
      </c>
      <c r="R19" s="229">
        <v>13.8</v>
      </c>
      <c r="S19" s="119">
        <v>4</v>
      </c>
      <c r="T19" s="100" t="s">
        <v>292</v>
      </c>
    </row>
    <row r="20" spans="2:20" ht="12.75" customHeight="1">
      <c r="B20" s="79"/>
      <c r="C20" s="47"/>
      <c r="D20" s="113"/>
      <c r="E20" s="47"/>
      <c r="F20" s="113"/>
      <c r="G20" s="47"/>
      <c r="H20" s="114"/>
      <c r="I20" s="219"/>
      <c r="J20" s="220"/>
      <c r="K20" s="86"/>
      <c r="L20" s="113"/>
      <c r="M20" s="85"/>
      <c r="N20" s="101"/>
      <c r="O20" s="85"/>
      <c r="P20" s="100"/>
      <c r="Q20" s="228"/>
      <c r="R20" s="229"/>
      <c r="S20" s="119"/>
      <c r="T20" s="100"/>
    </row>
    <row r="21" spans="2:20" ht="15" customHeight="1">
      <c r="B21" s="84" t="s">
        <v>342</v>
      </c>
      <c r="C21" s="47">
        <v>473</v>
      </c>
      <c r="D21" s="113">
        <v>25.4</v>
      </c>
      <c r="E21" s="47">
        <v>1551</v>
      </c>
      <c r="F21" s="113">
        <v>83.2</v>
      </c>
      <c r="G21" s="47">
        <v>160</v>
      </c>
      <c r="H21" s="114">
        <v>8.6</v>
      </c>
      <c r="I21" s="219">
        <v>353</v>
      </c>
      <c r="J21" s="220">
        <v>18.899999999999999</v>
      </c>
      <c r="K21" s="86">
        <v>7</v>
      </c>
      <c r="L21" s="114">
        <v>0.4</v>
      </c>
      <c r="M21" s="85">
        <v>11</v>
      </c>
      <c r="N21" s="101">
        <v>0.6</v>
      </c>
      <c r="O21" s="85">
        <v>212</v>
      </c>
      <c r="P21" s="100">
        <v>11.4</v>
      </c>
      <c r="Q21" s="228">
        <v>276</v>
      </c>
      <c r="R21" s="229">
        <v>14.8</v>
      </c>
      <c r="S21" s="119">
        <v>42</v>
      </c>
      <c r="T21" s="100">
        <v>2.2999999999999998</v>
      </c>
    </row>
    <row r="22" spans="2:20" ht="15" customHeight="1">
      <c r="B22" s="84" t="s">
        <v>343</v>
      </c>
      <c r="C22" s="47">
        <v>162</v>
      </c>
      <c r="D22" s="113">
        <v>30.6</v>
      </c>
      <c r="E22" s="47">
        <v>369</v>
      </c>
      <c r="F22" s="113">
        <v>69.599999999999994</v>
      </c>
      <c r="G22" s="47">
        <v>37</v>
      </c>
      <c r="H22" s="114">
        <v>7</v>
      </c>
      <c r="I22" s="219">
        <v>138</v>
      </c>
      <c r="J22" s="220">
        <v>26</v>
      </c>
      <c r="K22" s="86">
        <v>1</v>
      </c>
      <c r="L22" s="101" t="s">
        <v>292</v>
      </c>
      <c r="M22" s="85">
        <v>15</v>
      </c>
      <c r="N22" s="101">
        <v>2.8</v>
      </c>
      <c r="O22" s="85">
        <v>76</v>
      </c>
      <c r="P22" s="100">
        <v>14.3</v>
      </c>
      <c r="Q22" s="228">
        <v>128</v>
      </c>
      <c r="R22" s="229">
        <v>24.2</v>
      </c>
      <c r="S22" s="119">
        <v>9</v>
      </c>
      <c r="T22" s="100">
        <v>1.7</v>
      </c>
    </row>
    <row r="23" spans="2:20" ht="15" customHeight="1">
      <c r="B23" s="84" t="s">
        <v>344</v>
      </c>
      <c r="C23" s="47">
        <v>513</v>
      </c>
      <c r="D23" s="113">
        <v>30.9</v>
      </c>
      <c r="E23" s="47">
        <v>1212</v>
      </c>
      <c r="F23" s="113">
        <v>73.099999999999994</v>
      </c>
      <c r="G23" s="47">
        <v>160</v>
      </c>
      <c r="H23" s="114">
        <v>9.6</v>
      </c>
      <c r="I23" s="219">
        <v>390</v>
      </c>
      <c r="J23" s="220">
        <v>23.5</v>
      </c>
      <c r="K23" s="86">
        <v>17</v>
      </c>
      <c r="L23" s="113">
        <v>1</v>
      </c>
      <c r="M23" s="85">
        <v>18</v>
      </c>
      <c r="N23" s="101">
        <v>1.1000000000000001</v>
      </c>
      <c r="O23" s="85">
        <v>162</v>
      </c>
      <c r="P23" s="100">
        <v>9.8000000000000007</v>
      </c>
      <c r="Q23" s="228">
        <v>260</v>
      </c>
      <c r="R23" s="229">
        <v>15.7</v>
      </c>
      <c r="S23" s="119">
        <v>38</v>
      </c>
      <c r="T23" s="100">
        <v>2.2999999999999998</v>
      </c>
    </row>
    <row r="24" spans="2:20" ht="15" customHeight="1">
      <c r="B24" s="84" t="s">
        <v>345</v>
      </c>
      <c r="C24" s="47">
        <v>164</v>
      </c>
      <c r="D24" s="113">
        <v>30</v>
      </c>
      <c r="E24" s="47">
        <v>442</v>
      </c>
      <c r="F24" s="113">
        <v>81</v>
      </c>
      <c r="G24" s="47">
        <v>44</v>
      </c>
      <c r="H24" s="114">
        <v>8.1</v>
      </c>
      <c r="I24" s="219">
        <v>158</v>
      </c>
      <c r="J24" s="220">
        <v>28.9</v>
      </c>
      <c r="K24" s="86">
        <v>4</v>
      </c>
      <c r="L24" s="101" t="s">
        <v>292</v>
      </c>
      <c r="M24" s="85">
        <v>3</v>
      </c>
      <c r="N24" s="101" t="s">
        <v>292</v>
      </c>
      <c r="O24" s="85">
        <v>47</v>
      </c>
      <c r="P24" s="100">
        <v>8.6</v>
      </c>
      <c r="Q24" s="228">
        <v>103</v>
      </c>
      <c r="R24" s="229">
        <v>18.899999999999999</v>
      </c>
      <c r="S24" s="119">
        <v>9</v>
      </c>
      <c r="T24" s="100">
        <v>1.6</v>
      </c>
    </row>
    <row r="25" spans="2:20" ht="15" customHeight="1">
      <c r="B25" s="84" t="s">
        <v>346</v>
      </c>
      <c r="C25" s="47">
        <v>66</v>
      </c>
      <c r="D25" s="113">
        <v>28.2</v>
      </c>
      <c r="E25" s="47">
        <v>132</v>
      </c>
      <c r="F25" s="113">
        <v>56.4</v>
      </c>
      <c r="G25" s="47">
        <v>12</v>
      </c>
      <c r="H25" s="114">
        <v>5.0999999999999996</v>
      </c>
      <c r="I25" s="219">
        <v>58</v>
      </c>
      <c r="J25" s="220">
        <v>24.8</v>
      </c>
      <c r="K25" s="86">
        <v>1</v>
      </c>
      <c r="L25" s="114" t="s">
        <v>292</v>
      </c>
      <c r="M25" s="85">
        <v>3</v>
      </c>
      <c r="N25" s="101" t="s">
        <v>292</v>
      </c>
      <c r="O25" s="85">
        <v>10</v>
      </c>
      <c r="P25" s="100">
        <v>4.3</v>
      </c>
      <c r="Q25" s="228">
        <v>20</v>
      </c>
      <c r="R25" s="229">
        <v>8.5</v>
      </c>
      <c r="S25" s="119">
        <v>5</v>
      </c>
      <c r="T25" s="100" t="s">
        <v>292</v>
      </c>
    </row>
    <row r="26" spans="2:20" ht="12.75" customHeight="1">
      <c r="B26" s="84"/>
      <c r="C26" s="47"/>
      <c r="D26" s="113"/>
      <c r="E26" s="47"/>
      <c r="F26" s="113"/>
      <c r="G26" s="47"/>
      <c r="H26" s="114"/>
      <c r="I26" s="219"/>
      <c r="J26" s="220"/>
      <c r="K26" s="86"/>
      <c r="L26" s="113"/>
      <c r="M26" s="85"/>
      <c r="N26" s="101"/>
      <c r="O26" s="85"/>
      <c r="P26" s="100"/>
      <c r="Q26" s="228"/>
      <c r="R26" s="229"/>
      <c r="S26" s="119"/>
      <c r="T26" s="100"/>
    </row>
    <row r="27" spans="2:20" ht="15" customHeight="1">
      <c r="B27" s="84" t="s">
        <v>347</v>
      </c>
      <c r="C27" s="47">
        <v>62</v>
      </c>
      <c r="D27" s="113">
        <v>28.8</v>
      </c>
      <c r="E27" s="47">
        <v>114</v>
      </c>
      <c r="F27" s="113">
        <v>53</v>
      </c>
      <c r="G27" s="47">
        <v>11</v>
      </c>
      <c r="H27" s="114">
        <v>5.0999999999999996</v>
      </c>
      <c r="I27" s="219">
        <v>76</v>
      </c>
      <c r="J27" s="220">
        <v>35.299999999999997</v>
      </c>
      <c r="K27" s="86">
        <v>1</v>
      </c>
      <c r="L27" s="86" t="s">
        <v>292</v>
      </c>
      <c r="M27" s="85">
        <v>2</v>
      </c>
      <c r="N27" s="101" t="s">
        <v>292</v>
      </c>
      <c r="O27" s="85">
        <v>17</v>
      </c>
      <c r="P27" s="100">
        <v>7.9</v>
      </c>
      <c r="Q27" s="228">
        <v>18</v>
      </c>
      <c r="R27" s="229">
        <v>8.4</v>
      </c>
      <c r="S27" s="119">
        <v>2</v>
      </c>
      <c r="T27" s="100" t="s">
        <v>292</v>
      </c>
    </row>
    <row r="28" spans="2:20" ht="15" customHeight="1">
      <c r="B28" s="84" t="s">
        <v>348</v>
      </c>
      <c r="C28" s="47">
        <v>116</v>
      </c>
      <c r="D28" s="113">
        <v>30.2</v>
      </c>
      <c r="E28" s="47">
        <v>211</v>
      </c>
      <c r="F28" s="113">
        <v>54.9</v>
      </c>
      <c r="G28" s="47">
        <v>63</v>
      </c>
      <c r="H28" s="114">
        <v>16.399999999999999</v>
      </c>
      <c r="I28" s="219">
        <v>128</v>
      </c>
      <c r="J28" s="220">
        <v>33.299999999999997</v>
      </c>
      <c r="K28" s="86">
        <v>1</v>
      </c>
      <c r="L28" s="114" t="s">
        <v>292</v>
      </c>
      <c r="M28" s="85">
        <v>11</v>
      </c>
      <c r="N28" s="101">
        <v>2.9</v>
      </c>
      <c r="O28" s="85">
        <v>7</v>
      </c>
      <c r="P28" s="100">
        <v>1.8</v>
      </c>
      <c r="Q28" s="228">
        <v>33</v>
      </c>
      <c r="R28" s="229">
        <v>8.6</v>
      </c>
      <c r="S28" s="119">
        <v>6</v>
      </c>
      <c r="T28" s="100">
        <v>1.6</v>
      </c>
    </row>
    <row r="29" spans="2:20" ht="15" customHeight="1">
      <c r="B29" s="84" t="s">
        <v>349</v>
      </c>
      <c r="C29" s="47">
        <v>92</v>
      </c>
      <c r="D29" s="113">
        <v>26.4</v>
      </c>
      <c r="E29" s="47">
        <v>245</v>
      </c>
      <c r="F29" s="113">
        <v>70.2</v>
      </c>
      <c r="G29" s="47">
        <v>35</v>
      </c>
      <c r="H29" s="114">
        <v>10</v>
      </c>
      <c r="I29" s="219">
        <v>131</v>
      </c>
      <c r="J29" s="220">
        <v>37.5</v>
      </c>
      <c r="K29" s="86">
        <v>4</v>
      </c>
      <c r="L29" s="101" t="s">
        <v>292</v>
      </c>
      <c r="M29" s="85">
        <v>6</v>
      </c>
      <c r="N29" s="101">
        <v>1.7</v>
      </c>
      <c r="O29" s="85">
        <v>50</v>
      </c>
      <c r="P29" s="100">
        <v>14.3</v>
      </c>
      <c r="Q29" s="228">
        <v>91</v>
      </c>
      <c r="R29" s="229">
        <v>26.1</v>
      </c>
      <c r="S29" s="119">
        <v>9</v>
      </c>
      <c r="T29" s="100">
        <v>2.6</v>
      </c>
    </row>
    <row r="30" spans="2:20" ht="15" customHeight="1">
      <c r="B30" s="84" t="s">
        <v>350</v>
      </c>
      <c r="C30" s="47">
        <v>241</v>
      </c>
      <c r="D30" s="113">
        <v>31.5</v>
      </c>
      <c r="E30" s="47">
        <v>668</v>
      </c>
      <c r="F30" s="113">
        <v>87.3</v>
      </c>
      <c r="G30" s="47">
        <v>36</v>
      </c>
      <c r="H30" s="114">
        <v>4.7</v>
      </c>
      <c r="I30" s="219">
        <v>113</v>
      </c>
      <c r="J30" s="220">
        <v>14.8</v>
      </c>
      <c r="K30" s="86">
        <v>1</v>
      </c>
      <c r="L30" s="114" t="s">
        <v>292</v>
      </c>
      <c r="M30" s="85">
        <v>6</v>
      </c>
      <c r="N30" s="101">
        <v>0.8</v>
      </c>
      <c r="O30" s="85">
        <v>46</v>
      </c>
      <c r="P30" s="100">
        <v>6</v>
      </c>
      <c r="Q30" s="228">
        <v>31</v>
      </c>
      <c r="R30" s="229">
        <v>4.0999999999999996</v>
      </c>
      <c r="S30" s="119">
        <v>3</v>
      </c>
      <c r="T30" s="100" t="s">
        <v>292</v>
      </c>
    </row>
    <row r="31" spans="2:20" ht="15" customHeight="1">
      <c r="B31" s="84" t="s">
        <v>351</v>
      </c>
      <c r="C31" s="47">
        <v>25</v>
      </c>
      <c r="D31" s="113">
        <v>20.8</v>
      </c>
      <c r="E31" s="47">
        <v>91</v>
      </c>
      <c r="F31" s="113">
        <v>75.8</v>
      </c>
      <c r="G31" s="47">
        <v>13</v>
      </c>
      <c r="H31" s="114">
        <v>10.8</v>
      </c>
      <c r="I31" s="219">
        <v>48</v>
      </c>
      <c r="J31" s="220">
        <v>40</v>
      </c>
      <c r="K31" s="86" t="s">
        <v>284</v>
      </c>
      <c r="L31" s="86" t="s">
        <v>284</v>
      </c>
      <c r="M31" s="85" t="s">
        <v>284</v>
      </c>
      <c r="N31" s="85" t="s">
        <v>284</v>
      </c>
      <c r="O31" s="85">
        <v>3</v>
      </c>
      <c r="P31" s="100" t="s">
        <v>292</v>
      </c>
      <c r="Q31" s="228">
        <v>17</v>
      </c>
      <c r="R31" s="229">
        <v>14.2</v>
      </c>
      <c r="S31" s="86">
        <v>3</v>
      </c>
      <c r="T31" s="100" t="s">
        <v>292</v>
      </c>
    </row>
    <row r="32" spans="2:20" ht="12.75" customHeight="1">
      <c r="B32" s="79"/>
      <c r="C32" s="47"/>
      <c r="D32" s="113"/>
      <c r="E32" s="47"/>
      <c r="F32" s="113"/>
      <c r="G32" s="47"/>
      <c r="H32" s="114"/>
      <c r="I32" s="219"/>
      <c r="J32" s="220"/>
      <c r="K32" s="86"/>
      <c r="L32" s="113"/>
      <c r="M32" s="85"/>
      <c r="N32" s="101"/>
      <c r="O32" s="85"/>
      <c r="P32" s="100"/>
      <c r="Q32" s="228"/>
      <c r="R32" s="229"/>
      <c r="S32" s="119"/>
      <c r="T32" s="100"/>
    </row>
    <row r="33" spans="2:20" ht="15" customHeight="1">
      <c r="B33" s="84" t="s">
        <v>352</v>
      </c>
      <c r="C33" s="47">
        <v>130</v>
      </c>
      <c r="D33" s="113">
        <v>32</v>
      </c>
      <c r="E33" s="47">
        <v>270</v>
      </c>
      <c r="F33" s="113">
        <v>66.5</v>
      </c>
      <c r="G33" s="47">
        <v>54</v>
      </c>
      <c r="H33" s="114">
        <v>13.3</v>
      </c>
      <c r="I33" s="219">
        <v>145</v>
      </c>
      <c r="J33" s="220">
        <v>35.700000000000003</v>
      </c>
      <c r="K33" s="86" t="s">
        <v>284</v>
      </c>
      <c r="L33" s="86" t="s">
        <v>284</v>
      </c>
      <c r="M33" s="85">
        <v>4</v>
      </c>
      <c r="N33" s="101" t="s">
        <v>292</v>
      </c>
      <c r="O33" s="85">
        <v>25</v>
      </c>
      <c r="P33" s="100">
        <v>6.2</v>
      </c>
      <c r="Q33" s="228">
        <v>29</v>
      </c>
      <c r="R33" s="229">
        <v>7.1</v>
      </c>
      <c r="S33" s="119">
        <v>6</v>
      </c>
      <c r="T33" s="100">
        <v>1.5</v>
      </c>
    </row>
    <row r="34" spans="2:20" ht="15" customHeight="1">
      <c r="B34" s="84" t="s">
        <v>353</v>
      </c>
      <c r="C34" s="47">
        <v>69</v>
      </c>
      <c r="D34" s="113">
        <v>28.9</v>
      </c>
      <c r="E34" s="47">
        <v>192</v>
      </c>
      <c r="F34" s="113">
        <v>80.3</v>
      </c>
      <c r="G34" s="47">
        <v>17</v>
      </c>
      <c r="H34" s="114">
        <v>7.1</v>
      </c>
      <c r="I34" s="219">
        <v>56</v>
      </c>
      <c r="J34" s="220">
        <v>23.4</v>
      </c>
      <c r="K34" s="86" t="s">
        <v>284</v>
      </c>
      <c r="L34" s="86" t="s">
        <v>284</v>
      </c>
      <c r="M34" s="85">
        <v>1</v>
      </c>
      <c r="N34" s="101" t="s">
        <v>292</v>
      </c>
      <c r="O34" s="85">
        <v>14</v>
      </c>
      <c r="P34" s="100">
        <v>5.9</v>
      </c>
      <c r="Q34" s="228">
        <v>25</v>
      </c>
      <c r="R34" s="229">
        <v>10.5</v>
      </c>
      <c r="S34" s="119">
        <v>4</v>
      </c>
      <c r="T34" s="100" t="s">
        <v>292</v>
      </c>
    </row>
    <row r="35" spans="2:20" ht="15" customHeight="1">
      <c r="B35" s="84" t="s">
        <v>354</v>
      </c>
      <c r="C35" s="47">
        <v>392</v>
      </c>
      <c r="D35" s="113">
        <v>32.4</v>
      </c>
      <c r="E35" s="47">
        <v>1030</v>
      </c>
      <c r="F35" s="113">
        <v>85.1</v>
      </c>
      <c r="G35" s="47">
        <v>55</v>
      </c>
      <c r="H35" s="114">
        <v>4.5</v>
      </c>
      <c r="I35" s="219">
        <v>218</v>
      </c>
      <c r="J35" s="220">
        <v>18</v>
      </c>
      <c r="K35" s="86">
        <v>4</v>
      </c>
      <c r="L35" s="114" t="s">
        <v>292</v>
      </c>
      <c r="M35" s="85">
        <v>16</v>
      </c>
      <c r="N35" s="101">
        <v>1.3</v>
      </c>
      <c r="O35" s="85">
        <v>101</v>
      </c>
      <c r="P35" s="100">
        <v>8.3000000000000007</v>
      </c>
      <c r="Q35" s="228">
        <v>79</v>
      </c>
      <c r="R35" s="229">
        <v>6.5</v>
      </c>
      <c r="S35" s="119">
        <v>9</v>
      </c>
      <c r="T35" s="100">
        <v>0.7</v>
      </c>
    </row>
    <row r="36" spans="2:20" ht="15" customHeight="1">
      <c r="B36" s="84" t="s">
        <v>355</v>
      </c>
      <c r="C36" s="47">
        <v>80</v>
      </c>
      <c r="D36" s="113">
        <v>26.5</v>
      </c>
      <c r="E36" s="47">
        <v>167</v>
      </c>
      <c r="F36" s="113">
        <v>55.3</v>
      </c>
      <c r="G36" s="47">
        <v>18</v>
      </c>
      <c r="H36" s="114">
        <v>6</v>
      </c>
      <c r="I36" s="219">
        <v>61</v>
      </c>
      <c r="J36" s="220">
        <v>20.2</v>
      </c>
      <c r="K36" s="86">
        <v>1</v>
      </c>
      <c r="L36" s="114" t="s">
        <v>292</v>
      </c>
      <c r="M36" s="85">
        <v>2</v>
      </c>
      <c r="N36" s="101" t="s">
        <v>292</v>
      </c>
      <c r="O36" s="85">
        <v>12</v>
      </c>
      <c r="P36" s="100">
        <v>4</v>
      </c>
      <c r="Q36" s="228">
        <v>25</v>
      </c>
      <c r="R36" s="229">
        <v>8.3000000000000007</v>
      </c>
      <c r="S36" s="119">
        <v>3</v>
      </c>
      <c r="T36" s="100" t="s">
        <v>292</v>
      </c>
    </row>
    <row r="37" spans="2:20" ht="15" customHeight="1">
      <c r="B37" s="84" t="s">
        <v>356</v>
      </c>
      <c r="C37" s="47">
        <v>1542</v>
      </c>
      <c r="D37" s="113">
        <v>31</v>
      </c>
      <c r="E37" s="47">
        <v>3936</v>
      </c>
      <c r="F37" s="113">
        <v>79.2</v>
      </c>
      <c r="G37" s="47">
        <v>595</v>
      </c>
      <c r="H37" s="114">
        <v>12</v>
      </c>
      <c r="I37" s="219">
        <v>1114</v>
      </c>
      <c r="J37" s="220">
        <v>22.4</v>
      </c>
      <c r="K37" s="86">
        <v>21</v>
      </c>
      <c r="L37" s="113">
        <v>0.4</v>
      </c>
      <c r="M37" s="85">
        <v>35</v>
      </c>
      <c r="N37" s="101">
        <v>0.7</v>
      </c>
      <c r="O37" s="85">
        <v>402</v>
      </c>
      <c r="P37" s="100">
        <v>8.1</v>
      </c>
      <c r="Q37" s="228">
        <v>727</v>
      </c>
      <c r="R37" s="229">
        <v>14.6</v>
      </c>
      <c r="S37" s="119">
        <v>125</v>
      </c>
      <c r="T37" s="100">
        <v>2.5</v>
      </c>
    </row>
    <row r="38" spans="2:20" ht="12.75" customHeight="1">
      <c r="B38" s="84"/>
      <c r="C38" s="47"/>
      <c r="D38" s="113"/>
      <c r="E38" s="47"/>
      <c r="F38" s="113"/>
      <c r="G38" s="47"/>
      <c r="H38" s="114"/>
      <c r="I38" s="219"/>
      <c r="J38" s="220"/>
      <c r="K38" s="86"/>
      <c r="L38" s="113"/>
      <c r="M38" s="85"/>
      <c r="N38" s="101"/>
      <c r="O38" s="85"/>
      <c r="P38" s="100"/>
      <c r="Q38" s="228"/>
      <c r="R38" s="229"/>
      <c r="S38" s="119"/>
      <c r="T38" s="100"/>
    </row>
    <row r="39" spans="2:20" ht="15" customHeight="1">
      <c r="B39" s="84" t="s">
        <v>357</v>
      </c>
      <c r="C39" s="47">
        <v>90</v>
      </c>
      <c r="D39" s="113">
        <v>32.799999999999997</v>
      </c>
      <c r="E39" s="47">
        <v>166</v>
      </c>
      <c r="F39" s="113">
        <v>60.6</v>
      </c>
      <c r="G39" s="47">
        <v>33</v>
      </c>
      <c r="H39" s="114">
        <v>12</v>
      </c>
      <c r="I39" s="219">
        <v>76</v>
      </c>
      <c r="J39" s="220">
        <v>27.7</v>
      </c>
      <c r="K39" s="86">
        <v>1</v>
      </c>
      <c r="L39" s="101" t="s">
        <v>292</v>
      </c>
      <c r="M39" s="85">
        <v>11</v>
      </c>
      <c r="N39" s="101">
        <v>4</v>
      </c>
      <c r="O39" s="85">
        <v>72</v>
      </c>
      <c r="P39" s="100">
        <v>26.3</v>
      </c>
      <c r="Q39" s="228">
        <v>75</v>
      </c>
      <c r="R39" s="229">
        <v>27.4</v>
      </c>
      <c r="S39" s="119">
        <v>5</v>
      </c>
      <c r="T39" s="100" t="s">
        <v>292</v>
      </c>
    </row>
    <row r="40" spans="2:20" ht="15" customHeight="1">
      <c r="B40" s="84" t="s">
        <v>358</v>
      </c>
      <c r="C40" s="47">
        <v>40</v>
      </c>
      <c r="D40" s="113">
        <v>35.1</v>
      </c>
      <c r="E40" s="47">
        <v>92</v>
      </c>
      <c r="F40" s="113">
        <v>80.7</v>
      </c>
      <c r="G40" s="47">
        <v>9</v>
      </c>
      <c r="H40" s="114">
        <v>7.9</v>
      </c>
      <c r="I40" s="219">
        <v>34</v>
      </c>
      <c r="J40" s="220">
        <v>29.8</v>
      </c>
      <c r="K40" s="86" t="s">
        <v>284</v>
      </c>
      <c r="L40" s="86" t="s">
        <v>284</v>
      </c>
      <c r="M40" s="86">
        <v>3</v>
      </c>
      <c r="N40" s="101" t="s">
        <v>292</v>
      </c>
      <c r="O40" s="85">
        <v>14</v>
      </c>
      <c r="P40" s="100">
        <v>12.3</v>
      </c>
      <c r="Q40" s="228">
        <v>6</v>
      </c>
      <c r="R40" s="229">
        <v>5.3</v>
      </c>
      <c r="S40" s="86">
        <v>1</v>
      </c>
      <c r="T40" s="100" t="s">
        <v>292</v>
      </c>
    </row>
    <row r="41" spans="2:20" ht="15" customHeight="1">
      <c r="B41" s="84" t="s">
        <v>359</v>
      </c>
      <c r="C41" s="47">
        <v>251</v>
      </c>
      <c r="D41" s="113">
        <v>25.9</v>
      </c>
      <c r="E41" s="47">
        <v>670</v>
      </c>
      <c r="F41" s="113">
        <v>69.099999999999994</v>
      </c>
      <c r="G41" s="47">
        <v>145</v>
      </c>
      <c r="H41" s="114">
        <v>15</v>
      </c>
      <c r="I41" s="219">
        <v>228</v>
      </c>
      <c r="J41" s="220">
        <v>23.5</v>
      </c>
      <c r="K41" s="86">
        <v>5</v>
      </c>
      <c r="L41" s="114" t="s">
        <v>292</v>
      </c>
      <c r="M41" s="85">
        <v>19</v>
      </c>
      <c r="N41" s="101">
        <v>2</v>
      </c>
      <c r="O41" s="85">
        <v>26</v>
      </c>
      <c r="P41" s="100">
        <v>2.7</v>
      </c>
      <c r="Q41" s="228">
        <v>68</v>
      </c>
      <c r="R41" s="229">
        <v>7</v>
      </c>
      <c r="S41" s="119">
        <v>9</v>
      </c>
      <c r="T41" s="100">
        <v>0.9</v>
      </c>
    </row>
    <row r="42" spans="2:20" ht="15" customHeight="1">
      <c r="B42" s="84" t="s">
        <v>360</v>
      </c>
      <c r="C42" s="47">
        <v>127</v>
      </c>
      <c r="D42" s="113">
        <v>31.2</v>
      </c>
      <c r="E42" s="47">
        <v>320</v>
      </c>
      <c r="F42" s="113">
        <v>78.599999999999994</v>
      </c>
      <c r="G42" s="47">
        <v>22</v>
      </c>
      <c r="H42" s="114">
        <v>5.4</v>
      </c>
      <c r="I42" s="219">
        <v>124</v>
      </c>
      <c r="J42" s="220">
        <v>30.5</v>
      </c>
      <c r="K42" s="86">
        <v>2</v>
      </c>
      <c r="L42" s="114" t="s">
        <v>292</v>
      </c>
      <c r="M42" s="85">
        <v>4</v>
      </c>
      <c r="N42" s="101" t="s">
        <v>292</v>
      </c>
      <c r="O42" s="85">
        <v>23</v>
      </c>
      <c r="P42" s="100">
        <v>5.7</v>
      </c>
      <c r="Q42" s="228">
        <v>51</v>
      </c>
      <c r="R42" s="229">
        <v>12.5</v>
      </c>
      <c r="S42" s="119">
        <v>5</v>
      </c>
      <c r="T42" s="100" t="s">
        <v>292</v>
      </c>
    </row>
    <row r="43" spans="2:20" ht="15" customHeight="1">
      <c r="B43" s="84" t="s">
        <v>361</v>
      </c>
      <c r="C43" s="47">
        <v>112</v>
      </c>
      <c r="D43" s="113">
        <v>20</v>
      </c>
      <c r="E43" s="47">
        <v>378</v>
      </c>
      <c r="F43" s="113">
        <v>67.5</v>
      </c>
      <c r="G43" s="47">
        <v>26</v>
      </c>
      <c r="H43" s="114">
        <v>4.5999999999999996</v>
      </c>
      <c r="I43" s="219">
        <v>150</v>
      </c>
      <c r="J43" s="220">
        <v>26.8</v>
      </c>
      <c r="K43" s="86">
        <v>1</v>
      </c>
      <c r="L43" s="114" t="s">
        <v>292</v>
      </c>
      <c r="M43" s="85">
        <v>26</v>
      </c>
      <c r="N43" s="101">
        <v>4.5999999999999996</v>
      </c>
      <c r="O43" s="85">
        <v>56</v>
      </c>
      <c r="P43" s="100">
        <v>10</v>
      </c>
      <c r="Q43" s="228">
        <v>104</v>
      </c>
      <c r="R43" s="229">
        <v>18.600000000000001</v>
      </c>
      <c r="S43" s="119">
        <v>8</v>
      </c>
      <c r="T43" s="100">
        <v>1.4</v>
      </c>
    </row>
    <row r="44" spans="2:20" ht="12.75" customHeight="1">
      <c r="B44" s="84"/>
      <c r="C44" s="47"/>
      <c r="D44" s="113"/>
      <c r="E44" s="47"/>
      <c r="F44" s="113"/>
      <c r="G44" s="47"/>
      <c r="H44" s="114"/>
      <c r="I44" s="219"/>
      <c r="J44" s="220"/>
      <c r="K44" s="86"/>
      <c r="L44" s="113"/>
      <c r="M44" s="85"/>
      <c r="N44" s="101"/>
      <c r="O44" s="85"/>
      <c r="P44" s="100"/>
      <c r="Q44" s="228"/>
      <c r="R44" s="229"/>
      <c r="S44" s="119"/>
      <c r="T44" s="100"/>
    </row>
    <row r="45" spans="2:20" ht="15" customHeight="1">
      <c r="B45" s="84" t="s">
        <v>362</v>
      </c>
      <c r="C45" s="47">
        <v>117</v>
      </c>
      <c r="D45" s="113">
        <v>32.200000000000003</v>
      </c>
      <c r="E45" s="47">
        <v>307</v>
      </c>
      <c r="F45" s="113">
        <v>84.6</v>
      </c>
      <c r="G45" s="47">
        <v>51</v>
      </c>
      <c r="H45" s="114">
        <v>14</v>
      </c>
      <c r="I45" s="219">
        <v>77</v>
      </c>
      <c r="J45" s="220">
        <v>21.2</v>
      </c>
      <c r="K45" s="86">
        <v>2</v>
      </c>
      <c r="L45" s="114" t="s">
        <v>292</v>
      </c>
      <c r="M45" s="85">
        <v>3</v>
      </c>
      <c r="N45" s="101" t="s">
        <v>292</v>
      </c>
      <c r="O45" s="85">
        <v>14</v>
      </c>
      <c r="P45" s="100">
        <v>3.9</v>
      </c>
      <c r="Q45" s="228">
        <v>15</v>
      </c>
      <c r="R45" s="229">
        <v>4.0999999999999996</v>
      </c>
      <c r="S45" s="119">
        <v>4</v>
      </c>
      <c r="T45" s="100" t="s">
        <v>292</v>
      </c>
    </row>
    <row r="46" spans="2:20" ht="15" customHeight="1">
      <c r="B46" s="84" t="s">
        <v>363</v>
      </c>
      <c r="C46" s="47">
        <v>99</v>
      </c>
      <c r="D46" s="113">
        <v>36.4</v>
      </c>
      <c r="E46" s="47">
        <v>188</v>
      </c>
      <c r="F46" s="113">
        <v>69.099999999999994</v>
      </c>
      <c r="G46" s="47">
        <v>22</v>
      </c>
      <c r="H46" s="114">
        <v>8.1</v>
      </c>
      <c r="I46" s="219">
        <v>52</v>
      </c>
      <c r="J46" s="220">
        <v>19.100000000000001</v>
      </c>
      <c r="K46" s="86" t="s">
        <v>284</v>
      </c>
      <c r="L46" s="86" t="s">
        <v>284</v>
      </c>
      <c r="M46" s="85">
        <v>4</v>
      </c>
      <c r="N46" s="101" t="s">
        <v>292</v>
      </c>
      <c r="O46" s="85">
        <v>8</v>
      </c>
      <c r="P46" s="100">
        <v>2.9</v>
      </c>
      <c r="Q46" s="228">
        <v>22</v>
      </c>
      <c r="R46" s="229">
        <v>8.1</v>
      </c>
      <c r="S46" s="119">
        <v>3</v>
      </c>
      <c r="T46" s="100" t="s">
        <v>292</v>
      </c>
    </row>
    <row r="47" spans="2:20" ht="15" customHeight="1">
      <c r="B47" s="84" t="s">
        <v>364</v>
      </c>
      <c r="C47" s="47">
        <v>1067</v>
      </c>
      <c r="D47" s="113">
        <v>31.5</v>
      </c>
      <c r="E47" s="47">
        <v>3124</v>
      </c>
      <c r="F47" s="113">
        <v>92.3</v>
      </c>
      <c r="G47" s="47">
        <v>163</v>
      </c>
      <c r="H47" s="114">
        <v>4.8</v>
      </c>
      <c r="I47" s="219">
        <v>715</v>
      </c>
      <c r="J47" s="220">
        <v>21.1</v>
      </c>
      <c r="K47" s="86">
        <v>10</v>
      </c>
      <c r="L47" s="113">
        <v>0.3</v>
      </c>
      <c r="M47" s="85">
        <v>55</v>
      </c>
      <c r="N47" s="101">
        <v>1.6</v>
      </c>
      <c r="O47" s="85">
        <v>384</v>
      </c>
      <c r="P47" s="100">
        <v>11.3</v>
      </c>
      <c r="Q47" s="228">
        <v>431</v>
      </c>
      <c r="R47" s="229">
        <v>12.7</v>
      </c>
      <c r="S47" s="119">
        <v>59</v>
      </c>
      <c r="T47" s="100">
        <v>1.7</v>
      </c>
    </row>
    <row r="48" spans="2:20" ht="15" customHeight="1">
      <c r="B48" s="84" t="s">
        <v>365</v>
      </c>
      <c r="C48" s="47">
        <v>177</v>
      </c>
      <c r="D48" s="113">
        <v>24.5</v>
      </c>
      <c r="E48" s="47">
        <v>619</v>
      </c>
      <c r="F48" s="113">
        <v>85.6</v>
      </c>
      <c r="G48" s="47">
        <v>48</v>
      </c>
      <c r="H48" s="114">
        <v>6.6</v>
      </c>
      <c r="I48" s="219">
        <v>174</v>
      </c>
      <c r="J48" s="220">
        <v>24.1</v>
      </c>
      <c r="K48" s="86" t="s">
        <v>284</v>
      </c>
      <c r="L48" s="86" t="s">
        <v>284</v>
      </c>
      <c r="M48" s="85">
        <v>4</v>
      </c>
      <c r="N48" s="101" t="s">
        <v>292</v>
      </c>
      <c r="O48" s="85">
        <v>49</v>
      </c>
      <c r="P48" s="100">
        <v>6.8</v>
      </c>
      <c r="Q48" s="228">
        <v>70</v>
      </c>
      <c r="R48" s="229">
        <v>9.6999999999999993</v>
      </c>
      <c r="S48" s="119">
        <v>12</v>
      </c>
      <c r="T48" s="100">
        <v>1.7</v>
      </c>
    </row>
    <row r="49" spans="2:20" ht="15" customHeight="1">
      <c r="B49" s="84" t="s">
        <v>366</v>
      </c>
      <c r="C49" s="47">
        <v>54</v>
      </c>
      <c r="D49" s="113">
        <v>22.3</v>
      </c>
      <c r="E49" s="47">
        <v>154</v>
      </c>
      <c r="F49" s="113">
        <v>63.6</v>
      </c>
      <c r="G49" s="47">
        <v>15</v>
      </c>
      <c r="H49" s="114">
        <v>6.2</v>
      </c>
      <c r="I49" s="219">
        <v>108</v>
      </c>
      <c r="J49" s="220">
        <v>44.6</v>
      </c>
      <c r="K49" s="86">
        <v>2</v>
      </c>
      <c r="L49" s="114" t="s">
        <v>292</v>
      </c>
      <c r="M49" s="85">
        <v>5</v>
      </c>
      <c r="N49" s="101" t="s">
        <v>292</v>
      </c>
      <c r="O49" s="85">
        <v>23</v>
      </c>
      <c r="P49" s="100">
        <v>9.5</v>
      </c>
      <c r="Q49" s="228">
        <v>45</v>
      </c>
      <c r="R49" s="229">
        <v>18.600000000000001</v>
      </c>
      <c r="S49" s="228">
        <v>7</v>
      </c>
      <c r="T49" s="100">
        <v>2.9</v>
      </c>
    </row>
    <row r="50" spans="2:20" ht="12.75" customHeight="1">
      <c r="B50" s="84"/>
      <c r="C50" s="47"/>
      <c r="D50" s="113"/>
      <c r="E50" s="47"/>
      <c r="F50" s="113"/>
      <c r="G50" s="47"/>
      <c r="H50" s="114"/>
      <c r="I50" s="219"/>
      <c r="J50" s="220"/>
      <c r="K50" s="86"/>
      <c r="L50" s="113"/>
      <c r="M50" s="85"/>
      <c r="N50" s="101"/>
      <c r="O50" s="85"/>
      <c r="P50" s="100"/>
      <c r="Q50" s="228"/>
      <c r="R50" s="229"/>
      <c r="S50" s="119"/>
      <c r="T50" s="100"/>
    </row>
    <row r="51" spans="2:20" ht="15" customHeight="1">
      <c r="B51" s="84" t="s">
        <v>367</v>
      </c>
      <c r="C51" s="47">
        <v>21</v>
      </c>
      <c r="D51" s="113">
        <v>21.6</v>
      </c>
      <c r="E51" s="47">
        <v>74</v>
      </c>
      <c r="F51" s="113">
        <v>76.3</v>
      </c>
      <c r="G51" s="86">
        <v>6</v>
      </c>
      <c r="H51" s="114">
        <v>6.2</v>
      </c>
      <c r="I51" s="219">
        <v>31</v>
      </c>
      <c r="J51" s="220">
        <v>32</v>
      </c>
      <c r="K51" s="86" t="s">
        <v>284</v>
      </c>
      <c r="L51" s="86" t="s">
        <v>284</v>
      </c>
      <c r="M51" s="85">
        <v>1</v>
      </c>
      <c r="N51" s="101" t="s">
        <v>292</v>
      </c>
      <c r="O51" s="85">
        <v>6</v>
      </c>
      <c r="P51" s="100">
        <v>6.2</v>
      </c>
      <c r="Q51" s="228">
        <v>17</v>
      </c>
      <c r="R51" s="229">
        <v>17.5</v>
      </c>
      <c r="S51" s="85">
        <v>2</v>
      </c>
      <c r="T51" s="100" t="s">
        <v>292</v>
      </c>
    </row>
    <row r="52" spans="2:20" ht="15" customHeight="1">
      <c r="B52" s="84" t="s">
        <v>368</v>
      </c>
      <c r="C52" s="47">
        <v>191</v>
      </c>
      <c r="D52" s="113">
        <v>26.9</v>
      </c>
      <c r="E52" s="47">
        <v>540</v>
      </c>
      <c r="F52" s="113">
        <v>76.099999999999994</v>
      </c>
      <c r="G52" s="47">
        <v>68</v>
      </c>
      <c r="H52" s="114">
        <v>9.6</v>
      </c>
      <c r="I52" s="219">
        <v>201</v>
      </c>
      <c r="J52" s="220">
        <v>28.3</v>
      </c>
      <c r="K52" s="86">
        <v>4</v>
      </c>
      <c r="L52" s="114" t="s">
        <v>292</v>
      </c>
      <c r="M52" s="85">
        <v>12</v>
      </c>
      <c r="N52" s="101">
        <v>1.7</v>
      </c>
      <c r="O52" s="85">
        <v>54</v>
      </c>
      <c r="P52" s="100">
        <v>7.6</v>
      </c>
      <c r="Q52" s="228">
        <v>87</v>
      </c>
      <c r="R52" s="229">
        <v>12.3</v>
      </c>
      <c r="S52" s="119">
        <v>9</v>
      </c>
      <c r="T52" s="100">
        <v>1.3</v>
      </c>
    </row>
    <row r="53" spans="2:20" ht="15" customHeight="1">
      <c r="B53" s="84" t="s">
        <v>369</v>
      </c>
      <c r="C53" s="47">
        <v>489</v>
      </c>
      <c r="D53" s="113">
        <v>26.1</v>
      </c>
      <c r="E53" s="47">
        <v>1289</v>
      </c>
      <c r="F53" s="113">
        <v>68.900000000000006</v>
      </c>
      <c r="G53" s="47">
        <v>139</v>
      </c>
      <c r="H53" s="114">
        <v>7.4</v>
      </c>
      <c r="I53" s="219">
        <v>491</v>
      </c>
      <c r="J53" s="220">
        <v>26.3</v>
      </c>
      <c r="K53" s="86">
        <v>1</v>
      </c>
      <c r="L53" s="114" t="s">
        <v>292</v>
      </c>
      <c r="M53" s="85">
        <v>14</v>
      </c>
      <c r="N53" s="101">
        <v>0.7</v>
      </c>
      <c r="O53" s="85">
        <v>159</v>
      </c>
      <c r="P53" s="100">
        <v>8.5</v>
      </c>
      <c r="Q53" s="228">
        <v>229</v>
      </c>
      <c r="R53" s="229">
        <v>12.2</v>
      </c>
      <c r="S53" s="119">
        <v>35</v>
      </c>
      <c r="T53" s="100">
        <v>1.9</v>
      </c>
    </row>
    <row r="54" spans="2:20" ht="15" customHeight="1">
      <c r="B54" s="84" t="s">
        <v>370</v>
      </c>
      <c r="C54" s="47">
        <v>1180</v>
      </c>
      <c r="D54" s="113">
        <v>37.200000000000003</v>
      </c>
      <c r="E54" s="47">
        <v>2710</v>
      </c>
      <c r="F54" s="113">
        <v>85.4</v>
      </c>
      <c r="G54" s="47">
        <v>537</v>
      </c>
      <c r="H54" s="114">
        <v>16.899999999999999</v>
      </c>
      <c r="I54" s="219">
        <v>633</v>
      </c>
      <c r="J54" s="220">
        <v>19.899999999999999</v>
      </c>
      <c r="K54" s="86">
        <v>184</v>
      </c>
      <c r="L54" s="113">
        <v>5.8</v>
      </c>
      <c r="M54" s="85">
        <v>17</v>
      </c>
      <c r="N54" s="101">
        <v>0.5</v>
      </c>
      <c r="O54" s="85">
        <v>420</v>
      </c>
      <c r="P54" s="100">
        <v>13.2</v>
      </c>
      <c r="Q54" s="228">
        <v>350</v>
      </c>
      <c r="R54" s="229">
        <v>11</v>
      </c>
      <c r="S54" s="119">
        <v>58</v>
      </c>
      <c r="T54" s="100">
        <v>1.8</v>
      </c>
    </row>
    <row r="55" spans="2:20" ht="15" customHeight="1">
      <c r="B55" s="84" t="s">
        <v>371</v>
      </c>
      <c r="C55" s="47">
        <v>39</v>
      </c>
      <c r="D55" s="113">
        <v>23.2</v>
      </c>
      <c r="E55" s="47">
        <v>102</v>
      </c>
      <c r="F55" s="113">
        <v>60.7</v>
      </c>
      <c r="G55" s="47">
        <v>23</v>
      </c>
      <c r="H55" s="114">
        <v>13.7</v>
      </c>
      <c r="I55" s="219">
        <v>59</v>
      </c>
      <c r="J55" s="220">
        <v>35.1</v>
      </c>
      <c r="K55" s="86">
        <v>1</v>
      </c>
      <c r="L55" s="114" t="s">
        <v>292</v>
      </c>
      <c r="M55" s="85">
        <v>7</v>
      </c>
      <c r="N55" s="101">
        <v>4.2</v>
      </c>
      <c r="O55" s="85">
        <v>4</v>
      </c>
      <c r="P55" s="101" t="s">
        <v>292</v>
      </c>
      <c r="Q55" s="228">
        <v>26</v>
      </c>
      <c r="R55" s="229">
        <v>15.5</v>
      </c>
      <c r="S55" s="119">
        <v>4</v>
      </c>
      <c r="T55" s="100" t="s">
        <v>292</v>
      </c>
    </row>
    <row r="56" spans="2:20">
      <c r="B56" s="11"/>
      <c r="C56" s="47"/>
      <c r="D56" s="113"/>
      <c r="E56" s="47"/>
      <c r="F56" s="113"/>
      <c r="G56" s="47"/>
      <c r="H56" s="114"/>
      <c r="I56" s="219"/>
      <c r="J56" s="220"/>
      <c r="K56" s="47"/>
      <c r="L56" s="98"/>
      <c r="M56" s="11"/>
      <c r="N56" s="97"/>
      <c r="O56" s="11"/>
      <c r="P56" s="11"/>
      <c r="Q56" s="230"/>
      <c r="R56" s="229"/>
      <c r="S56" s="11"/>
      <c r="T56" s="11"/>
    </row>
    <row r="57" spans="2:20">
      <c r="B57" s="115" t="s">
        <v>372</v>
      </c>
      <c r="C57" s="85">
        <v>2423</v>
      </c>
      <c r="D57" s="113">
        <v>27.3</v>
      </c>
      <c r="E57" s="85">
        <v>7616</v>
      </c>
      <c r="F57" s="113">
        <v>85.7</v>
      </c>
      <c r="G57" s="85">
        <v>687</v>
      </c>
      <c r="H57" s="114">
        <v>7.7</v>
      </c>
      <c r="I57" s="221">
        <v>868</v>
      </c>
      <c r="J57" s="220">
        <v>9.8000000000000007</v>
      </c>
      <c r="K57" s="85">
        <v>45</v>
      </c>
      <c r="L57" s="116">
        <v>0.5</v>
      </c>
      <c r="M57" s="85">
        <v>37</v>
      </c>
      <c r="N57" s="101">
        <v>0.4</v>
      </c>
      <c r="O57" s="85">
        <v>551</v>
      </c>
      <c r="P57" s="100">
        <v>6.2</v>
      </c>
      <c r="Q57" s="221">
        <v>1205</v>
      </c>
      <c r="R57" s="229">
        <v>13.6</v>
      </c>
      <c r="S57" s="85">
        <v>136</v>
      </c>
      <c r="T57" s="100">
        <v>1.5</v>
      </c>
    </row>
    <row r="58" spans="2:20">
      <c r="B58" s="115" t="s">
        <v>373</v>
      </c>
      <c r="C58" s="86">
        <v>9</v>
      </c>
      <c r="D58" s="113">
        <v>40.9</v>
      </c>
      <c r="E58" s="85">
        <v>21</v>
      </c>
      <c r="F58" s="113">
        <v>95.5</v>
      </c>
      <c r="G58" s="85">
        <v>2</v>
      </c>
      <c r="H58" s="114" t="s">
        <v>292</v>
      </c>
      <c r="I58" s="221">
        <v>7</v>
      </c>
      <c r="J58" s="220">
        <v>31.8</v>
      </c>
      <c r="K58" s="86" t="s">
        <v>284</v>
      </c>
      <c r="L58" s="86" t="s">
        <v>284</v>
      </c>
      <c r="M58" s="85">
        <v>1</v>
      </c>
      <c r="N58" s="101" t="s">
        <v>292</v>
      </c>
      <c r="O58" s="85" t="s">
        <v>284</v>
      </c>
      <c r="P58" s="85" t="s">
        <v>284</v>
      </c>
      <c r="Q58" s="221">
        <v>3</v>
      </c>
      <c r="R58" s="229" t="s">
        <v>292</v>
      </c>
      <c r="S58" s="85" t="s">
        <v>284</v>
      </c>
      <c r="T58" s="85" t="s">
        <v>284</v>
      </c>
    </row>
    <row r="59" spans="2:20">
      <c r="B59" s="115" t="s">
        <v>374</v>
      </c>
      <c r="C59" s="85">
        <v>20</v>
      </c>
      <c r="D59" s="113">
        <v>23</v>
      </c>
      <c r="E59" s="85">
        <v>65</v>
      </c>
      <c r="F59" s="113">
        <v>74.7</v>
      </c>
      <c r="G59" s="85">
        <v>2</v>
      </c>
      <c r="H59" s="114" t="s">
        <v>292</v>
      </c>
      <c r="I59" s="221">
        <v>33</v>
      </c>
      <c r="J59" s="220">
        <v>37.9</v>
      </c>
      <c r="K59" s="86" t="s">
        <v>284</v>
      </c>
      <c r="L59" s="86" t="s">
        <v>284</v>
      </c>
      <c r="M59" s="85" t="s">
        <v>284</v>
      </c>
      <c r="N59" s="85" t="s">
        <v>284</v>
      </c>
      <c r="O59" s="85">
        <v>13</v>
      </c>
      <c r="P59" s="100">
        <v>14.9</v>
      </c>
      <c r="Q59" s="221">
        <v>14</v>
      </c>
      <c r="R59" s="229">
        <v>16.100000000000001</v>
      </c>
      <c r="S59" s="85">
        <v>5</v>
      </c>
      <c r="T59" s="100" t="s">
        <v>292</v>
      </c>
    </row>
    <row r="60" spans="2:20">
      <c r="B60" s="115" t="s">
        <v>375</v>
      </c>
      <c r="C60" s="85">
        <v>199</v>
      </c>
      <c r="D60" s="113">
        <v>23.4</v>
      </c>
      <c r="E60" s="85">
        <v>625</v>
      </c>
      <c r="F60" s="113">
        <v>73.400000000000006</v>
      </c>
      <c r="G60" s="85">
        <v>73</v>
      </c>
      <c r="H60" s="114">
        <v>8.6</v>
      </c>
      <c r="I60" s="221">
        <v>169</v>
      </c>
      <c r="J60" s="220">
        <v>19.899999999999999</v>
      </c>
      <c r="K60" s="85">
        <v>2</v>
      </c>
      <c r="L60" s="85" t="s">
        <v>292</v>
      </c>
      <c r="M60" s="85">
        <v>29</v>
      </c>
      <c r="N60" s="101">
        <v>3.4</v>
      </c>
      <c r="O60" s="85">
        <v>56</v>
      </c>
      <c r="P60" s="100">
        <v>6.6</v>
      </c>
      <c r="Q60" s="221">
        <v>72</v>
      </c>
      <c r="R60" s="229">
        <v>8.5</v>
      </c>
      <c r="S60" s="85">
        <v>8</v>
      </c>
      <c r="T60" s="100">
        <v>0.9</v>
      </c>
    </row>
    <row r="61" spans="2:20">
      <c r="B61" s="115" t="s">
        <v>376</v>
      </c>
      <c r="C61" s="85">
        <v>42</v>
      </c>
      <c r="D61" s="113">
        <v>26.8</v>
      </c>
      <c r="E61" s="85">
        <v>101</v>
      </c>
      <c r="F61" s="113">
        <v>64.3</v>
      </c>
      <c r="G61" s="85">
        <v>12</v>
      </c>
      <c r="H61" s="114">
        <v>7.6</v>
      </c>
      <c r="I61" s="221">
        <v>19</v>
      </c>
      <c r="J61" s="220">
        <v>12.1</v>
      </c>
      <c r="K61" s="86" t="s">
        <v>284</v>
      </c>
      <c r="L61" s="86" t="s">
        <v>284</v>
      </c>
      <c r="M61" s="85">
        <v>5</v>
      </c>
      <c r="N61" s="101" t="s">
        <v>292</v>
      </c>
      <c r="O61" s="85">
        <v>3</v>
      </c>
      <c r="P61" s="101" t="s">
        <v>292</v>
      </c>
      <c r="Q61" s="221">
        <v>14</v>
      </c>
      <c r="R61" s="229">
        <v>8.9</v>
      </c>
      <c r="S61" s="85">
        <v>3</v>
      </c>
      <c r="T61" s="100" t="s">
        <v>292</v>
      </c>
    </row>
    <row r="62" spans="2:20">
      <c r="B62" s="115"/>
      <c r="C62" s="85"/>
      <c r="D62" s="113"/>
      <c r="E62" s="85"/>
      <c r="F62" s="113"/>
      <c r="G62" s="85"/>
      <c r="H62" s="114"/>
      <c r="I62" s="221"/>
      <c r="J62" s="220"/>
      <c r="K62" s="85"/>
      <c r="L62" s="116"/>
      <c r="M62" s="85"/>
      <c r="N62" s="101"/>
      <c r="O62" s="85"/>
      <c r="P62" s="100"/>
      <c r="Q62" s="221"/>
      <c r="R62" s="229"/>
      <c r="S62" s="85"/>
      <c r="T62" s="100"/>
    </row>
    <row r="63" spans="2:20">
      <c r="B63" s="115" t="s">
        <v>377</v>
      </c>
      <c r="C63" s="85">
        <v>278</v>
      </c>
      <c r="D63" s="113">
        <v>25.9</v>
      </c>
      <c r="E63" s="85">
        <v>949</v>
      </c>
      <c r="F63" s="113">
        <v>88.4</v>
      </c>
      <c r="G63" s="85">
        <v>82</v>
      </c>
      <c r="H63" s="114">
        <v>7.6</v>
      </c>
      <c r="I63" s="221">
        <v>253</v>
      </c>
      <c r="J63" s="220">
        <v>23.6</v>
      </c>
      <c r="K63" s="85">
        <v>5</v>
      </c>
      <c r="L63" s="85" t="s">
        <v>292</v>
      </c>
      <c r="M63" s="85">
        <v>16</v>
      </c>
      <c r="N63" s="101">
        <v>1.5</v>
      </c>
      <c r="O63" s="85">
        <v>89</v>
      </c>
      <c r="P63" s="100">
        <v>8.3000000000000007</v>
      </c>
      <c r="Q63" s="221">
        <v>96</v>
      </c>
      <c r="R63" s="229">
        <v>8.9</v>
      </c>
      <c r="S63" s="85">
        <v>18</v>
      </c>
      <c r="T63" s="100">
        <v>1.7</v>
      </c>
    </row>
    <row r="64" spans="2:20">
      <c r="B64" s="115" t="s">
        <v>378</v>
      </c>
      <c r="C64" s="85">
        <v>500</v>
      </c>
      <c r="D64" s="113">
        <v>27.6</v>
      </c>
      <c r="E64" s="85">
        <v>1553</v>
      </c>
      <c r="F64" s="113">
        <v>85.7</v>
      </c>
      <c r="G64" s="85">
        <v>142</v>
      </c>
      <c r="H64" s="114">
        <v>7.8</v>
      </c>
      <c r="I64" s="221">
        <v>258</v>
      </c>
      <c r="J64" s="220">
        <v>14.2</v>
      </c>
      <c r="K64" s="85">
        <v>12</v>
      </c>
      <c r="L64" s="116">
        <v>0.7</v>
      </c>
      <c r="M64" s="85">
        <v>22</v>
      </c>
      <c r="N64" s="101">
        <v>1.2</v>
      </c>
      <c r="O64" s="85">
        <v>166</v>
      </c>
      <c r="P64" s="100">
        <v>9.1999999999999993</v>
      </c>
      <c r="Q64" s="221">
        <v>69</v>
      </c>
      <c r="R64" s="229">
        <v>3.8</v>
      </c>
      <c r="S64" s="85">
        <v>11</v>
      </c>
      <c r="T64" s="100">
        <v>0.6</v>
      </c>
    </row>
    <row r="65" spans="2:20">
      <c r="B65" s="115" t="s">
        <v>379</v>
      </c>
      <c r="C65" s="85">
        <v>21</v>
      </c>
      <c r="D65" s="113">
        <v>36.200000000000003</v>
      </c>
      <c r="E65" s="85">
        <v>37</v>
      </c>
      <c r="F65" s="113">
        <v>63.8</v>
      </c>
      <c r="G65" s="85">
        <v>13</v>
      </c>
      <c r="H65" s="114">
        <v>22.4</v>
      </c>
      <c r="I65" s="221">
        <v>25</v>
      </c>
      <c r="J65" s="220">
        <v>43.1</v>
      </c>
      <c r="K65" s="86" t="s">
        <v>284</v>
      </c>
      <c r="L65" s="86" t="s">
        <v>284</v>
      </c>
      <c r="M65" s="85">
        <v>4</v>
      </c>
      <c r="N65" s="116" t="s">
        <v>292</v>
      </c>
      <c r="O65" s="85">
        <v>7</v>
      </c>
      <c r="P65" s="100">
        <v>12.1</v>
      </c>
      <c r="Q65" s="221">
        <v>6</v>
      </c>
      <c r="R65" s="229">
        <v>10.3</v>
      </c>
      <c r="S65" s="85" t="s">
        <v>284</v>
      </c>
      <c r="T65" s="85" t="s">
        <v>284</v>
      </c>
    </row>
    <row r="66" spans="2:20">
      <c r="B66" s="115" t="s">
        <v>380</v>
      </c>
      <c r="C66" s="85">
        <v>22</v>
      </c>
      <c r="D66" s="113">
        <v>24.4</v>
      </c>
      <c r="E66" s="85">
        <v>45</v>
      </c>
      <c r="F66" s="113">
        <v>50</v>
      </c>
      <c r="G66" s="85">
        <v>9</v>
      </c>
      <c r="H66" s="114">
        <v>10</v>
      </c>
      <c r="I66" s="221">
        <v>30</v>
      </c>
      <c r="J66" s="220">
        <v>33.299999999999997</v>
      </c>
      <c r="K66" s="86" t="s">
        <v>284</v>
      </c>
      <c r="L66" s="86" t="s">
        <v>284</v>
      </c>
      <c r="M66" s="85">
        <v>2</v>
      </c>
      <c r="N66" s="101" t="s">
        <v>292</v>
      </c>
      <c r="O66" s="85">
        <v>12</v>
      </c>
      <c r="P66" s="100">
        <v>13.3</v>
      </c>
      <c r="Q66" s="221">
        <v>12</v>
      </c>
      <c r="R66" s="229">
        <v>13.3</v>
      </c>
      <c r="S66" s="85">
        <v>1</v>
      </c>
      <c r="T66" s="100" t="s">
        <v>292</v>
      </c>
    </row>
    <row r="67" spans="2:20">
      <c r="B67" s="115" t="s">
        <v>381</v>
      </c>
      <c r="C67" s="85">
        <v>3099</v>
      </c>
      <c r="D67" s="113">
        <v>33.200000000000003</v>
      </c>
      <c r="E67" s="85">
        <v>8304</v>
      </c>
      <c r="F67" s="113">
        <v>89</v>
      </c>
      <c r="G67" s="85">
        <v>906</v>
      </c>
      <c r="H67" s="114">
        <v>9.6999999999999993</v>
      </c>
      <c r="I67" s="221">
        <v>1438</v>
      </c>
      <c r="J67" s="220">
        <v>15.4</v>
      </c>
      <c r="K67" s="85">
        <v>23</v>
      </c>
      <c r="L67" s="116">
        <v>0.2</v>
      </c>
      <c r="M67" s="85">
        <v>676</v>
      </c>
      <c r="N67" s="101">
        <v>7.2</v>
      </c>
      <c r="O67" s="85">
        <v>812</v>
      </c>
      <c r="P67" s="100">
        <v>8.6999999999999993</v>
      </c>
      <c r="Q67" s="221">
        <v>845</v>
      </c>
      <c r="R67" s="229">
        <v>9.1</v>
      </c>
      <c r="S67" s="85">
        <v>93</v>
      </c>
      <c r="T67" s="100">
        <v>1</v>
      </c>
    </row>
    <row r="68" spans="2:20">
      <c r="B68" s="115"/>
      <c r="C68" s="85"/>
      <c r="D68" s="113"/>
      <c r="E68" s="85"/>
      <c r="F68" s="113"/>
      <c r="G68" s="85"/>
      <c r="H68" s="114"/>
      <c r="I68" s="221"/>
      <c r="J68" s="220"/>
      <c r="K68" s="85"/>
      <c r="L68" s="116"/>
      <c r="M68" s="85"/>
      <c r="N68" s="101"/>
      <c r="O68" s="85"/>
      <c r="P68" s="100"/>
      <c r="Q68" s="221"/>
      <c r="R68" s="229"/>
      <c r="S68" s="85"/>
      <c r="T68" s="100"/>
    </row>
    <row r="69" spans="2:20">
      <c r="B69" s="115" t="s">
        <v>382</v>
      </c>
      <c r="C69" s="85">
        <v>47</v>
      </c>
      <c r="D69" s="113">
        <v>26</v>
      </c>
      <c r="E69" s="85">
        <v>107</v>
      </c>
      <c r="F69" s="113">
        <v>59.1</v>
      </c>
      <c r="G69" s="85">
        <v>15</v>
      </c>
      <c r="H69" s="114">
        <v>8.3000000000000007</v>
      </c>
      <c r="I69" s="221">
        <v>62</v>
      </c>
      <c r="J69" s="220">
        <v>34.299999999999997</v>
      </c>
      <c r="K69" s="86" t="s">
        <v>284</v>
      </c>
      <c r="L69" s="86" t="s">
        <v>284</v>
      </c>
      <c r="M69" s="85">
        <v>7</v>
      </c>
      <c r="N69" s="101">
        <v>3.9</v>
      </c>
      <c r="O69" s="85">
        <v>9</v>
      </c>
      <c r="P69" s="100">
        <v>5</v>
      </c>
      <c r="Q69" s="221">
        <v>30</v>
      </c>
      <c r="R69" s="229">
        <v>16.600000000000001</v>
      </c>
      <c r="S69" s="85">
        <v>6</v>
      </c>
      <c r="T69" s="100">
        <v>3.3</v>
      </c>
    </row>
    <row r="70" spans="2:20">
      <c r="B70" s="115" t="s">
        <v>383</v>
      </c>
      <c r="C70" s="85">
        <v>188</v>
      </c>
      <c r="D70" s="113">
        <v>29.5</v>
      </c>
      <c r="E70" s="85">
        <v>502</v>
      </c>
      <c r="F70" s="113">
        <v>78.7</v>
      </c>
      <c r="G70" s="85">
        <v>87</v>
      </c>
      <c r="H70" s="114">
        <v>13.6</v>
      </c>
      <c r="I70" s="221">
        <v>185</v>
      </c>
      <c r="J70" s="220">
        <v>29</v>
      </c>
      <c r="K70" s="85">
        <v>2</v>
      </c>
      <c r="L70" s="116" t="s">
        <v>292</v>
      </c>
      <c r="M70" s="85">
        <v>5</v>
      </c>
      <c r="N70" s="101" t="s">
        <v>292</v>
      </c>
      <c r="O70" s="85">
        <v>43</v>
      </c>
      <c r="P70" s="100">
        <v>6.7</v>
      </c>
      <c r="Q70" s="221">
        <v>35</v>
      </c>
      <c r="R70" s="229">
        <v>5.5</v>
      </c>
      <c r="S70" s="85">
        <v>11</v>
      </c>
      <c r="T70" s="100">
        <v>1.7</v>
      </c>
    </row>
    <row r="71" spans="2:20">
      <c r="B71" s="115" t="s">
        <v>384</v>
      </c>
      <c r="C71" s="85">
        <v>74</v>
      </c>
      <c r="D71" s="113">
        <v>23.9</v>
      </c>
      <c r="E71" s="85">
        <v>197</v>
      </c>
      <c r="F71" s="113">
        <v>63.5</v>
      </c>
      <c r="G71" s="85">
        <v>14</v>
      </c>
      <c r="H71" s="114">
        <v>4.5</v>
      </c>
      <c r="I71" s="221">
        <v>74</v>
      </c>
      <c r="J71" s="220">
        <v>23.9</v>
      </c>
      <c r="K71" s="85">
        <v>2</v>
      </c>
      <c r="L71" s="116" t="s">
        <v>292</v>
      </c>
      <c r="M71" s="85">
        <v>4</v>
      </c>
      <c r="N71" s="101" t="s">
        <v>292</v>
      </c>
      <c r="O71" s="85">
        <v>15</v>
      </c>
      <c r="P71" s="100">
        <v>4.8</v>
      </c>
      <c r="Q71" s="221">
        <v>17</v>
      </c>
      <c r="R71" s="229">
        <v>5.5</v>
      </c>
      <c r="S71" s="85">
        <v>1</v>
      </c>
      <c r="T71" s="100" t="s">
        <v>292</v>
      </c>
    </row>
    <row r="72" spans="2:20">
      <c r="B72" s="115" t="s">
        <v>385</v>
      </c>
      <c r="C72" s="85">
        <v>83</v>
      </c>
      <c r="D72" s="113">
        <v>19.399999999999999</v>
      </c>
      <c r="E72" s="85">
        <v>321</v>
      </c>
      <c r="F72" s="113">
        <v>75.2</v>
      </c>
      <c r="G72" s="85">
        <v>19</v>
      </c>
      <c r="H72" s="114">
        <v>4.4000000000000004</v>
      </c>
      <c r="I72" s="221">
        <v>96</v>
      </c>
      <c r="J72" s="220">
        <v>22.5</v>
      </c>
      <c r="K72" s="86">
        <v>1</v>
      </c>
      <c r="L72" s="116" t="s">
        <v>292</v>
      </c>
      <c r="M72" s="85">
        <v>5</v>
      </c>
      <c r="N72" s="101" t="s">
        <v>292</v>
      </c>
      <c r="O72" s="85">
        <v>62</v>
      </c>
      <c r="P72" s="100">
        <v>14.5</v>
      </c>
      <c r="Q72" s="221">
        <v>97</v>
      </c>
      <c r="R72" s="229">
        <v>22.7</v>
      </c>
      <c r="S72" s="85">
        <v>6</v>
      </c>
      <c r="T72" s="100">
        <v>1.4</v>
      </c>
    </row>
    <row r="73" spans="2:20">
      <c r="B73" s="115" t="s">
        <v>386</v>
      </c>
      <c r="C73" s="85">
        <v>74</v>
      </c>
      <c r="D73" s="113">
        <v>33.200000000000003</v>
      </c>
      <c r="E73" s="85">
        <v>171</v>
      </c>
      <c r="F73" s="113">
        <v>76.7</v>
      </c>
      <c r="G73" s="85">
        <v>18</v>
      </c>
      <c r="H73" s="114">
        <v>8.1</v>
      </c>
      <c r="I73" s="221">
        <v>75</v>
      </c>
      <c r="J73" s="220">
        <v>33.6</v>
      </c>
      <c r="K73" s="86" t="s">
        <v>284</v>
      </c>
      <c r="L73" s="86" t="s">
        <v>284</v>
      </c>
      <c r="M73" s="85">
        <v>1</v>
      </c>
      <c r="N73" s="101" t="s">
        <v>292</v>
      </c>
      <c r="O73" s="85">
        <v>9</v>
      </c>
      <c r="P73" s="100">
        <v>4</v>
      </c>
      <c r="Q73" s="221">
        <v>24</v>
      </c>
      <c r="R73" s="229">
        <v>10.8</v>
      </c>
      <c r="S73" s="85">
        <v>5</v>
      </c>
      <c r="T73" s="100" t="s">
        <v>292</v>
      </c>
    </row>
    <row r="74" spans="2:20">
      <c r="B74" s="115"/>
      <c r="C74" s="85"/>
      <c r="D74" s="113"/>
      <c r="E74" s="85"/>
      <c r="F74" s="113"/>
      <c r="G74" s="85"/>
      <c r="H74" s="114"/>
      <c r="I74" s="221"/>
      <c r="J74" s="220"/>
      <c r="K74" s="85"/>
      <c r="L74" s="116"/>
      <c r="M74" s="85"/>
      <c r="N74" s="101"/>
      <c r="O74" s="85"/>
      <c r="P74" s="100"/>
      <c r="Q74" s="221"/>
      <c r="R74" s="229"/>
      <c r="S74" s="85"/>
      <c r="T74" s="100"/>
    </row>
    <row r="75" spans="2:20">
      <c r="B75" s="115" t="s">
        <v>387</v>
      </c>
      <c r="C75" s="85">
        <v>316</v>
      </c>
      <c r="D75" s="113">
        <v>35.799999999999997</v>
      </c>
      <c r="E75" s="85">
        <v>660</v>
      </c>
      <c r="F75" s="113">
        <v>74.7</v>
      </c>
      <c r="G75" s="85">
        <v>91</v>
      </c>
      <c r="H75" s="114">
        <v>10.3</v>
      </c>
      <c r="I75" s="221">
        <v>174</v>
      </c>
      <c r="J75" s="220">
        <v>19.7</v>
      </c>
      <c r="K75" s="85">
        <v>4</v>
      </c>
      <c r="L75" s="116" t="s">
        <v>292</v>
      </c>
      <c r="M75" s="85">
        <v>33</v>
      </c>
      <c r="N75" s="101">
        <v>3.7</v>
      </c>
      <c r="O75" s="85">
        <v>51</v>
      </c>
      <c r="P75" s="100">
        <v>5.8</v>
      </c>
      <c r="Q75" s="221">
        <v>50</v>
      </c>
      <c r="R75" s="229">
        <v>5.7</v>
      </c>
      <c r="S75" s="85">
        <v>6</v>
      </c>
      <c r="T75" s="100">
        <v>0.7</v>
      </c>
    </row>
    <row r="76" spans="2:20">
      <c r="B76" s="11" t="s">
        <v>388</v>
      </c>
      <c r="C76" s="85">
        <v>57</v>
      </c>
      <c r="D76" s="113">
        <v>29.1</v>
      </c>
      <c r="E76" s="85">
        <v>120</v>
      </c>
      <c r="F76" s="113">
        <v>61.2</v>
      </c>
      <c r="G76" s="85">
        <v>13</v>
      </c>
      <c r="H76" s="114">
        <v>6.6</v>
      </c>
      <c r="I76" s="221">
        <v>48</v>
      </c>
      <c r="J76" s="220">
        <v>24.5</v>
      </c>
      <c r="K76" s="86">
        <v>2</v>
      </c>
      <c r="L76" s="116" t="s">
        <v>292</v>
      </c>
      <c r="M76" s="85">
        <v>4</v>
      </c>
      <c r="N76" s="100" t="s">
        <v>292</v>
      </c>
      <c r="O76" s="85">
        <v>8</v>
      </c>
      <c r="P76" s="100">
        <v>4.0999999999999996</v>
      </c>
      <c r="Q76" s="221">
        <v>16</v>
      </c>
      <c r="R76" s="229">
        <v>8.1999999999999993</v>
      </c>
      <c r="S76" s="85">
        <v>1</v>
      </c>
      <c r="T76" s="100" t="s">
        <v>292</v>
      </c>
    </row>
    <row r="77" spans="2:20">
      <c r="B77" s="11" t="s">
        <v>389</v>
      </c>
      <c r="C77" s="85">
        <v>392</v>
      </c>
      <c r="D77" s="113">
        <v>25.4</v>
      </c>
      <c r="E77" s="85">
        <v>1382</v>
      </c>
      <c r="F77" s="113">
        <v>89.4</v>
      </c>
      <c r="G77" s="85">
        <v>126</v>
      </c>
      <c r="H77" s="114">
        <v>8.1999999999999993</v>
      </c>
      <c r="I77" s="221">
        <v>343</v>
      </c>
      <c r="J77" s="220">
        <v>22.2</v>
      </c>
      <c r="K77" s="85">
        <v>4</v>
      </c>
      <c r="L77" s="99" t="s">
        <v>292</v>
      </c>
      <c r="M77" s="85">
        <v>14</v>
      </c>
      <c r="N77" s="100">
        <v>0.9</v>
      </c>
      <c r="O77" s="85">
        <v>138</v>
      </c>
      <c r="P77" s="100">
        <v>8.9</v>
      </c>
      <c r="Q77" s="221">
        <v>147</v>
      </c>
      <c r="R77" s="229">
        <v>9.5</v>
      </c>
      <c r="S77" s="85">
        <v>27</v>
      </c>
      <c r="T77" s="100">
        <v>1.7</v>
      </c>
    </row>
    <row r="78" spans="2:20">
      <c r="B78" s="11" t="s">
        <v>390</v>
      </c>
      <c r="C78" s="85">
        <v>166</v>
      </c>
      <c r="D78" s="113">
        <v>24</v>
      </c>
      <c r="E78" s="85">
        <v>539</v>
      </c>
      <c r="F78" s="113">
        <v>77.8</v>
      </c>
      <c r="G78" s="85">
        <v>64</v>
      </c>
      <c r="H78" s="114">
        <v>9.1999999999999993</v>
      </c>
      <c r="I78" s="221">
        <v>170</v>
      </c>
      <c r="J78" s="220">
        <v>24.5</v>
      </c>
      <c r="K78" s="85">
        <v>3</v>
      </c>
      <c r="L78" s="99" t="s">
        <v>292</v>
      </c>
      <c r="M78" s="85">
        <v>7</v>
      </c>
      <c r="N78" s="100">
        <v>1</v>
      </c>
      <c r="O78" s="85">
        <v>65</v>
      </c>
      <c r="P78" s="100">
        <v>9.4</v>
      </c>
      <c r="Q78" s="221">
        <v>98</v>
      </c>
      <c r="R78" s="229">
        <v>14.1</v>
      </c>
      <c r="S78" s="85">
        <v>13</v>
      </c>
      <c r="T78" s="100">
        <v>1.9</v>
      </c>
    </row>
    <row r="79" spans="2:20">
      <c r="B79" s="11" t="s">
        <v>391</v>
      </c>
      <c r="C79" s="85">
        <v>17</v>
      </c>
      <c r="D79" s="113">
        <v>27.9</v>
      </c>
      <c r="E79" s="85">
        <v>49</v>
      </c>
      <c r="F79" s="113">
        <v>80.3</v>
      </c>
      <c r="G79" s="85">
        <v>2</v>
      </c>
      <c r="H79" s="114" t="s">
        <v>292</v>
      </c>
      <c r="I79" s="221">
        <v>30</v>
      </c>
      <c r="J79" s="220">
        <v>49.2</v>
      </c>
      <c r="K79" s="85">
        <v>1</v>
      </c>
      <c r="L79" s="85" t="s">
        <v>292</v>
      </c>
      <c r="M79" s="86">
        <v>3</v>
      </c>
      <c r="N79" s="101" t="s">
        <v>292</v>
      </c>
      <c r="O79" s="85">
        <v>5</v>
      </c>
      <c r="P79" s="100" t="s">
        <v>292</v>
      </c>
      <c r="Q79" s="221">
        <v>7</v>
      </c>
      <c r="R79" s="229">
        <v>11.5</v>
      </c>
      <c r="S79" s="85" t="s">
        <v>284</v>
      </c>
      <c r="T79" s="85" t="s">
        <v>284</v>
      </c>
    </row>
    <row r="80" spans="2:20">
      <c r="B80" s="11"/>
      <c r="C80" s="85"/>
      <c r="D80" s="113"/>
      <c r="E80" s="85"/>
      <c r="F80" s="113"/>
      <c r="G80" s="85"/>
      <c r="H80" s="114"/>
      <c r="I80" s="221"/>
      <c r="J80" s="220"/>
      <c r="K80" s="85"/>
      <c r="L80" s="99"/>
      <c r="M80" s="85"/>
      <c r="N80" s="100"/>
      <c r="O80" s="85"/>
      <c r="P80" s="100"/>
      <c r="Q80" s="221"/>
      <c r="R80" s="229"/>
      <c r="S80" s="85"/>
      <c r="T80" s="100"/>
    </row>
    <row r="81" spans="2:20">
      <c r="B81" s="11" t="s">
        <v>392</v>
      </c>
      <c r="C81" s="85">
        <v>709</v>
      </c>
      <c r="D81" s="113">
        <v>34</v>
      </c>
      <c r="E81" s="85">
        <v>1608</v>
      </c>
      <c r="F81" s="113">
        <v>77.2</v>
      </c>
      <c r="G81" s="85">
        <v>199</v>
      </c>
      <c r="H81" s="114">
        <v>9.5</v>
      </c>
      <c r="I81" s="221">
        <v>563</v>
      </c>
      <c r="J81" s="220">
        <v>27</v>
      </c>
      <c r="K81" s="85">
        <v>7</v>
      </c>
      <c r="L81" s="101">
        <v>0.3</v>
      </c>
      <c r="M81" s="85">
        <v>63</v>
      </c>
      <c r="N81" s="100">
        <v>3</v>
      </c>
      <c r="O81" s="85">
        <v>232</v>
      </c>
      <c r="P81" s="100">
        <v>11.1</v>
      </c>
      <c r="Q81" s="221">
        <v>256</v>
      </c>
      <c r="R81" s="229">
        <v>12.3</v>
      </c>
      <c r="S81" s="85">
        <v>38</v>
      </c>
      <c r="T81" s="100">
        <v>1.8</v>
      </c>
    </row>
    <row r="82" spans="2:20">
      <c r="B82" s="11" t="s">
        <v>393</v>
      </c>
      <c r="C82" s="85">
        <v>235</v>
      </c>
      <c r="D82" s="113">
        <v>40.5</v>
      </c>
      <c r="E82" s="85">
        <v>435</v>
      </c>
      <c r="F82" s="113">
        <v>75</v>
      </c>
      <c r="G82" s="85">
        <v>48</v>
      </c>
      <c r="H82" s="114">
        <v>8.3000000000000007</v>
      </c>
      <c r="I82" s="221">
        <v>146</v>
      </c>
      <c r="J82" s="220">
        <v>25.2</v>
      </c>
      <c r="K82" s="85">
        <v>1</v>
      </c>
      <c r="L82" s="101" t="s">
        <v>292</v>
      </c>
      <c r="M82" s="85">
        <v>16</v>
      </c>
      <c r="N82" s="100">
        <v>2.8</v>
      </c>
      <c r="O82" s="85">
        <v>20</v>
      </c>
      <c r="P82" s="100">
        <v>3.4</v>
      </c>
      <c r="Q82" s="221">
        <v>79</v>
      </c>
      <c r="R82" s="229">
        <v>13.6</v>
      </c>
      <c r="S82" s="85">
        <v>7</v>
      </c>
      <c r="T82" s="100">
        <v>1.2</v>
      </c>
    </row>
    <row r="83" spans="2:20">
      <c r="B83" s="11" t="s">
        <v>394</v>
      </c>
      <c r="C83" s="85">
        <v>4187</v>
      </c>
      <c r="D83" s="113">
        <v>31.1</v>
      </c>
      <c r="E83" s="85">
        <v>10454</v>
      </c>
      <c r="F83" s="113">
        <v>77.7</v>
      </c>
      <c r="G83" s="85">
        <v>1319</v>
      </c>
      <c r="H83" s="114">
        <v>9.8000000000000007</v>
      </c>
      <c r="I83" s="221">
        <v>1313</v>
      </c>
      <c r="J83" s="220">
        <v>9.8000000000000007</v>
      </c>
      <c r="K83" s="85">
        <v>55</v>
      </c>
      <c r="L83" s="234">
        <v>0.4</v>
      </c>
      <c r="M83" s="85">
        <v>1021</v>
      </c>
      <c r="N83" s="100">
        <v>7.6</v>
      </c>
      <c r="O83" s="85">
        <v>697</v>
      </c>
      <c r="P83" s="100">
        <v>5.2</v>
      </c>
      <c r="Q83" s="221">
        <v>812</v>
      </c>
      <c r="R83" s="229">
        <v>6</v>
      </c>
      <c r="S83" s="85">
        <v>96</v>
      </c>
      <c r="T83" s="100">
        <v>0.7</v>
      </c>
    </row>
    <row r="84" spans="2:20">
      <c r="B84" s="11" t="s">
        <v>395</v>
      </c>
      <c r="C84" s="85">
        <v>88</v>
      </c>
      <c r="D84" s="113">
        <v>29.4</v>
      </c>
      <c r="E84" s="85">
        <v>198</v>
      </c>
      <c r="F84" s="113">
        <v>66.2</v>
      </c>
      <c r="G84" s="85">
        <v>26</v>
      </c>
      <c r="H84" s="114">
        <v>8.6999999999999993</v>
      </c>
      <c r="I84" s="221">
        <v>71</v>
      </c>
      <c r="J84" s="220">
        <v>23.7</v>
      </c>
      <c r="K84" s="86">
        <v>1</v>
      </c>
      <c r="L84" s="101" t="s">
        <v>292</v>
      </c>
      <c r="M84" s="85">
        <v>6</v>
      </c>
      <c r="N84" s="100">
        <v>2</v>
      </c>
      <c r="O84" s="85">
        <v>40</v>
      </c>
      <c r="P84" s="100">
        <v>13.4</v>
      </c>
      <c r="Q84" s="221">
        <v>57</v>
      </c>
      <c r="R84" s="229">
        <v>19.100000000000001</v>
      </c>
      <c r="S84" s="85">
        <v>10</v>
      </c>
      <c r="T84" s="100">
        <v>3.3</v>
      </c>
    </row>
    <row r="85" spans="2:20">
      <c r="B85" s="11" t="s">
        <v>396</v>
      </c>
      <c r="C85" s="85">
        <v>52</v>
      </c>
      <c r="D85" s="113">
        <v>25</v>
      </c>
      <c r="E85" s="85">
        <v>130</v>
      </c>
      <c r="F85" s="113">
        <v>62.5</v>
      </c>
      <c r="G85" s="85">
        <v>16</v>
      </c>
      <c r="H85" s="114">
        <v>7.7</v>
      </c>
      <c r="I85" s="221">
        <v>60</v>
      </c>
      <c r="J85" s="220">
        <v>28.8</v>
      </c>
      <c r="K85" s="85">
        <v>1</v>
      </c>
      <c r="L85" s="99" t="s">
        <v>292</v>
      </c>
      <c r="M85" s="85">
        <v>1</v>
      </c>
      <c r="N85" s="101" t="s">
        <v>292</v>
      </c>
      <c r="O85" s="85">
        <v>10</v>
      </c>
      <c r="P85" s="100">
        <v>4.8</v>
      </c>
      <c r="Q85" s="221">
        <v>27</v>
      </c>
      <c r="R85" s="229">
        <v>13</v>
      </c>
      <c r="S85" s="85">
        <v>2</v>
      </c>
      <c r="T85" s="100" t="s">
        <v>292</v>
      </c>
    </row>
    <row r="86" spans="2:20">
      <c r="B86" s="11"/>
      <c r="C86" s="85"/>
      <c r="D86" s="113"/>
      <c r="E86" s="85"/>
      <c r="F86" s="113"/>
      <c r="G86" s="85"/>
      <c r="H86" s="114"/>
      <c r="I86" s="221"/>
      <c r="J86" s="220"/>
      <c r="K86" s="85"/>
      <c r="L86" s="99"/>
      <c r="M86" s="85"/>
      <c r="N86" s="100"/>
      <c r="O86" s="85"/>
      <c r="P86" s="100"/>
      <c r="Q86" s="221"/>
      <c r="R86" s="229"/>
      <c r="S86" s="85"/>
      <c r="T86" s="100"/>
    </row>
    <row r="87" spans="2:20">
      <c r="B87" s="11" t="s">
        <v>397</v>
      </c>
      <c r="C87" s="85">
        <v>9</v>
      </c>
      <c r="D87" s="113">
        <v>37.5</v>
      </c>
      <c r="E87" s="85">
        <v>21</v>
      </c>
      <c r="F87" s="113">
        <v>87.5</v>
      </c>
      <c r="G87" s="85">
        <v>3</v>
      </c>
      <c r="H87" s="114" t="s">
        <v>292</v>
      </c>
      <c r="I87" s="221">
        <v>8</v>
      </c>
      <c r="J87" s="220">
        <v>33.299999999999997</v>
      </c>
      <c r="K87" s="86" t="s">
        <v>284</v>
      </c>
      <c r="L87" s="86" t="s">
        <v>284</v>
      </c>
      <c r="M87" s="85" t="s">
        <v>284</v>
      </c>
      <c r="N87" s="85" t="s">
        <v>284</v>
      </c>
      <c r="O87" s="85" t="s">
        <v>284</v>
      </c>
      <c r="P87" s="85" t="s">
        <v>284</v>
      </c>
      <c r="Q87" s="221">
        <v>3</v>
      </c>
      <c r="R87" s="100" t="s">
        <v>292</v>
      </c>
      <c r="S87" s="85" t="s">
        <v>284</v>
      </c>
      <c r="T87" s="85" t="s">
        <v>284</v>
      </c>
    </row>
    <row r="88" spans="2:20">
      <c r="B88" s="11" t="s">
        <v>398</v>
      </c>
      <c r="C88" s="85">
        <v>46</v>
      </c>
      <c r="D88" s="113">
        <v>17.100000000000001</v>
      </c>
      <c r="E88" s="85">
        <v>180</v>
      </c>
      <c r="F88" s="113">
        <v>66.900000000000006</v>
      </c>
      <c r="G88" s="85">
        <v>13</v>
      </c>
      <c r="H88" s="114">
        <v>4.8</v>
      </c>
      <c r="I88" s="221">
        <v>86</v>
      </c>
      <c r="J88" s="220">
        <v>32</v>
      </c>
      <c r="K88" s="86" t="s">
        <v>284</v>
      </c>
      <c r="L88" s="86" t="s">
        <v>284</v>
      </c>
      <c r="M88" s="85">
        <v>4</v>
      </c>
      <c r="N88" s="101" t="s">
        <v>292</v>
      </c>
      <c r="O88" s="85">
        <v>21</v>
      </c>
      <c r="P88" s="100">
        <v>7.8</v>
      </c>
      <c r="Q88" s="221">
        <v>52</v>
      </c>
      <c r="R88" s="229">
        <v>19.3</v>
      </c>
      <c r="S88" s="85">
        <v>2</v>
      </c>
      <c r="T88" s="100" t="s">
        <v>292</v>
      </c>
    </row>
    <row r="89" spans="2:20">
      <c r="B89" s="11" t="s">
        <v>399</v>
      </c>
      <c r="C89" s="85">
        <v>15</v>
      </c>
      <c r="D89" s="113">
        <v>17.600000000000001</v>
      </c>
      <c r="E89" s="85">
        <v>60</v>
      </c>
      <c r="F89" s="113">
        <v>70.599999999999994</v>
      </c>
      <c r="G89" s="85">
        <v>8</v>
      </c>
      <c r="H89" s="114">
        <v>9.4</v>
      </c>
      <c r="I89" s="221">
        <v>23</v>
      </c>
      <c r="J89" s="220">
        <v>27.1</v>
      </c>
      <c r="K89" s="86" t="s">
        <v>284</v>
      </c>
      <c r="L89" s="86" t="s">
        <v>284</v>
      </c>
      <c r="M89" s="85">
        <v>1</v>
      </c>
      <c r="N89" s="101" t="s">
        <v>292</v>
      </c>
      <c r="O89" s="85">
        <v>13</v>
      </c>
      <c r="P89" s="100">
        <v>15.3</v>
      </c>
      <c r="Q89" s="221">
        <v>32</v>
      </c>
      <c r="R89" s="229">
        <v>37.6</v>
      </c>
      <c r="S89" s="85">
        <v>1</v>
      </c>
      <c r="T89" s="100" t="s">
        <v>292</v>
      </c>
    </row>
    <row r="90" spans="2:20">
      <c r="B90" s="11" t="s">
        <v>400</v>
      </c>
      <c r="C90" s="85">
        <v>55</v>
      </c>
      <c r="D90" s="113">
        <v>21.4</v>
      </c>
      <c r="E90" s="85">
        <v>161</v>
      </c>
      <c r="F90" s="113">
        <v>62.6</v>
      </c>
      <c r="G90" s="85">
        <v>18</v>
      </c>
      <c r="H90" s="114">
        <v>7</v>
      </c>
      <c r="I90" s="221">
        <v>90</v>
      </c>
      <c r="J90" s="220">
        <v>35</v>
      </c>
      <c r="K90" s="86">
        <v>1</v>
      </c>
      <c r="L90" s="99" t="s">
        <v>292</v>
      </c>
      <c r="M90" s="85">
        <v>3</v>
      </c>
      <c r="N90" s="101" t="s">
        <v>292</v>
      </c>
      <c r="O90" s="85">
        <v>15</v>
      </c>
      <c r="P90" s="100">
        <v>5.8</v>
      </c>
      <c r="Q90" s="221">
        <v>29</v>
      </c>
      <c r="R90" s="229">
        <v>11.3</v>
      </c>
      <c r="S90" s="85">
        <v>3</v>
      </c>
      <c r="T90" s="100" t="s">
        <v>292</v>
      </c>
    </row>
    <row r="91" spans="2:20">
      <c r="B91" s="11" t="s">
        <v>401</v>
      </c>
      <c r="C91" s="85">
        <v>818</v>
      </c>
      <c r="D91" s="113">
        <v>24.3</v>
      </c>
      <c r="E91" s="85">
        <v>2878</v>
      </c>
      <c r="F91" s="113">
        <v>85.4</v>
      </c>
      <c r="G91" s="85">
        <v>172</v>
      </c>
      <c r="H91" s="114">
        <v>5.0999999999999996</v>
      </c>
      <c r="I91" s="221">
        <v>395</v>
      </c>
      <c r="J91" s="220">
        <v>11.7</v>
      </c>
      <c r="K91" s="85">
        <v>8</v>
      </c>
      <c r="L91" s="234">
        <v>0.2</v>
      </c>
      <c r="M91" s="85">
        <v>24</v>
      </c>
      <c r="N91" s="100">
        <v>0.7</v>
      </c>
      <c r="O91" s="85">
        <v>157</v>
      </c>
      <c r="P91" s="100">
        <v>4.7</v>
      </c>
      <c r="Q91" s="221">
        <v>209</v>
      </c>
      <c r="R91" s="229">
        <v>6.2</v>
      </c>
      <c r="S91" s="85">
        <v>29</v>
      </c>
      <c r="T91" s="100">
        <v>0.9</v>
      </c>
    </row>
    <row r="92" spans="2:20">
      <c r="B92" s="11"/>
      <c r="C92" s="85"/>
      <c r="D92" s="113"/>
      <c r="E92" s="85"/>
      <c r="F92" s="113"/>
      <c r="G92" s="85"/>
      <c r="H92" s="114"/>
      <c r="I92" s="221"/>
      <c r="J92" s="220"/>
      <c r="K92" s="85"/>
      <c r="L92" s="99"/>
      <c r="M92" s="85"/>
      <c r="N92" s="100"/>
      <c r="O92" s="85"/>
      <c r="P92" s="100"/>
      <c r="Q92" s="221"/>
      <c r="R92" s="229"/>
      <c r="S92" s="85"/>
      <c r="T92" s="100"/>
    </row>
    <row r="93" spans="2:20">
      <c r="B93" s="11" t="s">
        <v>402</v>
      </c>
      <c r="C93" s="85">
        <v>38</v>
      </c>
      <c r="D93" s="113">
        <v>38.799999999999997</v>
      </c>
      <c r="E93" s="85">
        <v>74</v>
      </c>
      <c r="F93" s="113">
        <v>75.5</v>
      </c>
      <c r="G93" s="85">
        <v>10</v>
      </c>
      <c r="H93" s="114">
        <v>10.199999999999999</v>
      </c>
      <c r="I93" s="221">
        <v>30</v>
      </c>
      <c r="J93" s="220">
        <v>30.6</v>
      </c>
      <c r="K93" s="86">
        <v>1</v>
      </c>
      <c r="L93" s="99" t="s">
        <v>292</v>
      </c>
      <c r="M93" s="85">
        <v>3</v>
      </c>
      <c r="N93" s="101" t="s">
        <v>292</v>
      </c>
      <c r="O93" s="85">
        <v>7</v>
      </c>
      <c r="P93" s="100">
        <v>7.1</v>
      </c>
      <c r="Q93" s="221">
        <v>13</v>
      </c>
      <c r="R93" s="229">
        <v>13.3</v>
      </c>
      <c r="S93" s="85">
        <v>1</v>
      </c>
      <c r="T93" s="101" t="s">
        <v>292</v>
      </c>
    </row>
    <row r="94" spans="2:20">
      <c r="B94" s="11" t="s">
        <v>403</v>
      </c>
      <c r="C94" s="85">
        <v>28</v>
      </c>
      <c r="D94" s="113">
        <v>17.5</v>
      </c>
      <c r="E94" s="85">
        <v>121</v>
      </c>
      <c r="F94" s="113">
        <v>75.599999999999994</v>
      </c>
      <c r="G94" s="85">
        <v>14</v>
      </c>
      <c r="H94" s="114">
        <v>8.8000000000000007</v>
      </c>
      <c r="I94" s="221">
        <v>81</v>
      </c>
      <c r="J94" s="220">
        <v>50.6</v>
      </c>
      <c r="K94" s="85">
        <v>1</v>
      </c>
      <c r="L94" s="99" t="s">
        <v>292</v>
      </c>
      <c r="M94" s="85">
        <v>4</v>
      </c>
      <c r="N94" s="101" t="s">
        <v>292</v>
      </c>
      <c r="O94" s="85">
        <v>4</v>
      </c>
      <c r="P94" s="101" t="s">
        <v>292</v>
      </c>
      <c r="Q94" s="221">
        <v>29</v>
      </c>
      <c r="R94" s="229">
        <v>18.100000000000001</v>
      </c>
      <c r="S94" s="85">
        <v>2</v>
      </c>
      <c r="T94" s="101" t="s">
        <v>292</v>
      </c>
    </row>
    <row r="95" spans="2:20">
      <c r="B95" s="11" t="s">
        <v>404</v>
      </c>
      <c r="C95" s="85">
        <v>774</v>
      </c>
      <c r="D95" s="113">
        <v>34.299999999999997</v>
      </c>
      <c r="E95" s="85">
        <v>1602</v>
      </c>
      <c r="F95" s="113">
        <v>70.900000000000006</v>
      </c>
      <c r="G95" s="85">
        <v>315</v>
      </c>
      <c r="H95" s="114">
        <v>13.9</v>
      </c>
      <c r="I95" s="221">
        <v>536</v>
      </c>
      <c r="J95" s="220">
        <v>23.7</v>
      </c>
      <c r="K95" s="85">
        <v>20</v>
      </c>
      <c r="L95" s="234">
        <v>0.9</v>
      </c>
      <c r="M95" s="85">
        <v>24</v>
      </c>
      <c r="N95" s="100">
        <v>1.1000000000000001</v>
      </c>
      <c r="O95" s="85">
        <v>162</v>
      </c>
      <c r="P95" s="100">
        <v>7.2</v>
      </c>
      <c r="Q95" s="221">
        <v>342</v>
      </c>
      <c r="R95" s="229">
        <v>15.1</v>
      </c>
      <c r="S95" s="85">
        <v>50</v>
      </c>
      <c r="T95" s="100">
        <v>2.2000000000000002</v>
      </c>
    </row>
    <row r="96" spans="2:20">
      <c r="B96" s="11" t="s">
        <v>405</v>
      </c>
      <c r="C96" s="85">
        <v>358</v>
      </c>
      <c r="D96" s="113">
        <v>22.4</v>
      </c>
      <c r="E96" s="85">
        <v>1412</v>
      </c>
      <c r="F96" s="113">
        <v>88.5</v>
      </c>
      <c r="G96" s="85">
        <v>133</v>
      </c>
      <c r="H96" s="114">
        <v>8.3000000000000007</v>
      </c>
      <c r="I96" s="221">
        <v>435</v>
      </c>
      <c r="J96" s="220">
        <v>27.3</v>
      </c>
      <c r="K96" s="86">
        <v>4</v>
      </c>
      <c r="L96" s="99" t="s">
        <v>292</v>
      </c>
      <c r="M96" s="85">
        <v>31</v>
      </c>
      <c r="N96" s="100">
        <v>1.9</v>
      </c>
      <c r="O96" s="85">
        <v>98</v>
      </c>
      <c r="P96" s="100">
        <v>6.1</v>
      </c>
      <c r="Q96" s="221">
        <v>211</v>
      </c>
      <c r="R96" s="229">
        <v>13.2</v>
      </c>
      <c r="S96" s="85">
        <v>30</v>
      </c>
      <c r="T96" s="100">
        <v>1.9</v>
      </c>
    </row>
    <row r="97" spans="2:20">
      <c r="B97" s="11" t="s">
        <v>406</v>
      </c>
      <c r="C97" s="85">
        <v>200</v>
      </c>
      <c r="D97" s="113">
        <v>24.2</v>
      </c>
      <c r="E97" s="85">
        <v>653</v>
      </c>
      <c r="F97" s="113">
        <v>79.2</v>
      </c>
      <c r="G97" s="85">
        <v>125</v>
      </c>
      <c r="H97" s="114">
        <v>15.2</v>
      </c>
      <c r="I97" s="221">
        <v>236</v>
      </c>
      <c r="J97" s="220">
        <v>28.6</v>
      </c>
      <c r="K97" s="85">
        <v>22</v>
      </c>
      <c r="L97" s="234">
        <v>2.7</v>
      </c>
      <c r="M97" s="85">
        <v>7</v>
      </c>
      <c r="N97" s="100">
        <v>0.8</v>
      </c>
      <c r="O97" s="85">
        <v>113</v>
      </c>
      <c r="P97" s="100">
        <v>13.7</v>
      </c>
      <c r="Q97" s="221">
        <v>187</v>
      </c>
      <c r="R97" s="229">
        <v>22.7</v>
      </c>
      <c r="S97" s="85">
        <v>16</v>
      </c>
      <c r="T97" s="100">
        <v>1.9</v>
      </c>
    </row>
    <row r="98" spans="2:20">
      <c r="B98" s="11"/>
      <c r="C98" s="85"/>
      <c r="D98" s="113"/>
      <c r="E98" s="85"/>
      <c r="F98" s="113"/>
      <c r="G98" s="85"/>
      <c r="H98" s="114"/>
      <c r="I98" s="221"/>
      <c r="J98" s="220"/>
      <c r="K98" s="85"/>
      <c r="L98" s="99"/>
      <c r="M98" s="85"/>
      <c r="N98" s="100"/>
      <c r="O98" s="85"/>
      <c r="P98" s="100"/>
      <c r="Q98" s="221"/>
      <c r="R98" s="229"/>
      <c r="S98" s="85"/>
      <c r="T98" s="100"/>
    </row>
    <row r="99" spans="2:20">
      <c r="B99" s="11" t="s">
        <v>407</v>
      </c>
      <c r="C99" s="85">
        <v>105</v>
      </c>
      <c r="D99" s="113">
        <v>23.9</v>
      </c>
      <c r="E99" s="85">
        <v>317</v>
      </c>
      <c r="F99" s="113">
        <v>72</v>
      </c>
      <c r="G99" s="85">
        <v>39</v>
      </c>
      <c r="H99" s="114">
        <v>8.9</v>
      </c>
      <c r="I99" s="221">
        <v>103</v>
      </c>
      <c r="J99" s="220">
        <v>23.4</v>
      </c>
      <c r="K99" s="85">
        <v>3</v>
      </c>
      <c r="L99" s="85" t="s">
        <v>292</v>
      </c>
      <c r="M99" s="85">
        <v>8</v>
      </c>
      <c r="N99" s="100">
        <v>1.8</v>
      </c>
      <c r="O99" s="85">
        <v>43</v>
      </c>
      <c r="P99" s="100">
        <v>9.8000000000000007</v>
      </c>
      <c r="Q99" s="221">
        <v>81</v>
      </c>
      <c r="R99" s="229">
        <v>18.399999999999999</v>
      </c>
      <c r="S99" s="85">
        <v>8</v>
      </c>
      <c r="T99" s="100">
        <v>1.8</v>
      </c>
    </row>
    <row r="100" spans="2:20">
      <c r="B100" s="11" t="s">
        <v>408</v>
      </c>
      <c r="C100" s="85">
        <v>18</v>
      </c>
      <c r="D100" s="113">
        <v>28.1</v>
      </c>
      <c r="E100" s="85">
        <v>50</v>
      </c>
      <c r="F100" s="113">
        <v>78.099999999999994</v>
      </c>
      <c r="G100" s="85">
        <v>7</v>
      </c>
      <c r="H100" s="114">
        <v>10.9</v>
      </c>
      <c r="I100" s="221">
        <v>18</v>
      </c>
      <c r="J100" s="220">
        <v>28.1</v>
      </c>
      <c r="K100" s="85" t="s">
        <v>284</v>
      </c>
      <c r="L100" s="85" t="s">
        <v>284</v>
      </c>
      <c r="M100" s="85">
        <v>1</v>
      </c>
      <c r="N100" s="101" t="s">
        <v>292</v>
      </c>
      <c r="O100" s="85">
        <v>8</v>
      </c>
      <c r="P100" s="100">
        <v>12.5</v>
      </c>
      <c r="Q100" s="221">
        <v>6</v>
      </c>
      <c r="R100" s="229">
        <v>9.4</v>
      </c>
      <c r="S100" s="85">
        <v>2</v>
      </c>
      <c r="T100" s="101" t="s">
        <v>292</v>
      </c>
    </row>
    <row r="101" spans="2:20">
      <c r="B101" s="11" t="s">
        <v>409</v>
      </c>
      <c r="C101" s="85">
        <v>214</v>
      </c>
      <c r="D101" s="113">
        <v>30.1</v>
      </c>
      <c r="E101" s="85">
        <v>631</v>
      </c>
      <c r="F101" s="113">
        <v>88.6</v>
      </c>
      <c r="G101" s="85">
        <v>44</v>
      </c>
      <c r="H101" s="114">
        <v>6.2</v>
      </c>
      <c r="I101" s="221">
        <v>250</v>
      </c>
      <c r="J101" s="220">
        <v>35.1</v>
      </c>
      <c r="K101" s="85">
        <v>6</v>
      </c>
      <c r="L101" s="234">
        <v>0.8</v>
      </c>
      <c r="M101" s="85">
        <v>3</v>
      </c>
      <c r="N101" s="101" t="s">
        <v>292</v>
      </c>
      <c r="O101" s="85">
        <v>39</v>
      </c>
      <c r="P101" s="100">
        <v>5.5</v>
      </c>
      <c r="Q101" s="221">
        <v>84</v>
      </c>
      <c r="R101" s="229">
        <v>11.8</v>
      </c>
      <c r="S101" s="85">
        <v>10</v>
      </c>
      <c r="T101" s="100">
        <v>1.4</v>
      </c>
    </row>
    <row r="102" spans="2:20">
      <c r="B102" s="11" t="s">
        <v>410</v>
      </c>
      <c r="C102" s="85">
        <v>144</v>
      </c>
      <c r="D102" s="113">
        <v>24.6</v>
      </c>
      <c r="E102" s="85">
        <v>404</v>
      </c>
      <c r="F102" s="113">
        <v>69.099999999999994</v>
      </c>
      <c r="G102" s="85">
        <v>59</v>
      </c>
      <c r="H102" s="114">
        <v>10.1</v>
      </c>
      <c r="I102" s="221">
        <v>154</v>
      </c>
      <c r="J102" s="220">
        <v>26.3</v>
      </c>
      <c r="K102" s="85">
        <v>2</v>
      </c>
      <c r="L102" s="99" t="s">
        <v>292</v>
      </c>
      <c r="M102" s="85">
        <v>9</v>
      </c>
      <c r="N102" s="100">
        <v>1.5</v>
      </c>
      <c r="O102" s="85">
        <v>27</v>
      </c>
      <c r="P102" s="100">
        <v>4.5999999999999996</v>
      </c>
      <c r="Q102" s="221">
        <v>63</v>
      </c>
      <c r="R102" s="229">
        <v>10.8</v>
      </c>
      <c r="S102" s="85">
        <v>11</v>
      </c>
      <c r="T102" s="100">
        <v>1.9</v>
      </c>
    </row>
    <row r="103" spans="2:20">
      <c r="B103" s="11" t="s">
        <v>411</v>
      </c>
      <c r="C103" s="85">
        <v>304</v>
      </c>
      <c r="D103" s="113">
        <v>34.9</v>
      </c>
      <c r="E103" s="85">
        <v>745</v>
      </c>
      <c r="F103" s="113">
        <v>85.4</v>
      </c>
      <c r="G103" s="85">
        <v>111</v>
      </c>
      <c r="H103" s="114">
        <v>12.7</v>
      </c>
      <c r="I103" s="221">
        <v>204</v>
      </c>
      <c r="J103" s="220">
        <v>23.4</v>
      </c>
      <c r="K103" s="85">
        <v>30</v>
      </c>
      <c r="L103" s="234">
        <v>3.4</v>
      </c>
      <c r="M103" s="85">
        <v>5</v>
      </c>
      <c r="N103" s="101" t="s">
        <v>292</v>
      </c>
      <c r="O103" s="85">
        <v>104</v>
      </c>
      <c r="P103" s="100">
        <v>11.9</v>
      </c>
      <c r="Q103" s="221">
        <v>168</v>
      </c>
      <c r="R103" s="229">
        <v>19.3</v>
      </c>
      <c r="S103" s="85">
        <v>19</v>
      </c>
      <c r="T103" s="100">
        <v>2.2000000000000002</v>
      </c>
    </row>
    <row r="104" spans="2:20">
      <c r="B104" s="11"/>
      <c r="C104" s="85"/>
      <c r="D104" s="113"/>
      <c r="E104" s="85"/>
      <c r="F104" s="113"/>
      <c r="G104" s="85"/>
      <c r="H104" s="114"/>
      <c r="I104" s="221"/>
      <c r="J104" s="220"/>
      <c r="K104" s="85"/>
      <c r="L104" s="99"/>
      <c r="M104" s="85"/>
      <c r="N104" s="100"/>
      <c r="O104" s="85"/>
      <c r="P104" s="100"/>
      <c r="Q104" s="221"/>
      <c r="R104" s="229"/>
      <c r="S104" s="85"/>
      <c r="T104" s="100"/>
    </row>
    <row r="105" spans="2:20">
      <c r="B105" s="11" t="s">
        <v>412</v>
      </c>
      <c r="C105" s="85">
        <v>951</v>
      </c>
      <c r="D105" s="113">
        <v>25.6</v>
      </c>
      <c r="E105" s="85">
        <v>3266</v>
      </c>
      <c r="F105" s="113">
        <v>88.1</v>
      </c>
      <c r="G105" s="85">
        <v>358</v>
      </c>
      <c r="H105" s="114">
        <v>9.6999999999999993</v>
      </c>
      <c r="I105" s="221">
        <v>430</v>
      </c>
      <c r="J105" s="220">
        <v>11.6</v>
      </c>
      <c r="K105" s="85">
        <v>42</v>
      </c>
      <c r="L105" s="234">
        <v>1.1000000000000001</v>
      </c>
      <c r="M105" s="85">
        <v>39</v>
      </c>
      <c r="N105" s="100">
        <v>1.1000000000000001</v>
      </c>
      <c r="O105" s="85">
        <v>474</v>
      </c>
      <c r="P105" s="100">
        <v>12.8</v>
      </c>
      <c r="Q105" s="221">
        <v>192</v>
      </c>
      <c r="R105" s="229">
        <v>5.2</v>
      </c>
      <c r="S105" s="85">
        <v>22</v>
      </c>
      <c r="T105" s="100">
        <v>0.6</v>
      </c>
    </row>
    <row r="106" spans="2:20">
      <c r="B106" s="11" t="s">
        <v>413</v>
      </c>
      <c r="C106" s="85">
        <v>5170</v>
      </c>
      <c r="D106" s="113">
        <v>22.1</v>
      </c>
      <c r="E106" s="85">
        <v>19531</v>
      </c>
      <c r="F106" s="113">
        <v>83.6</v>
      </c>
      <c r="G106" s="85">
        <v>2231</v>
      </c>
      <c r="H106" s="114">
        <v>9.5</v>
      </c>
      <c r="I106" s="221">
        <v>3855</v>
      </c>
      <c r="J106" s="220">
        <v>16.5</v>
      </c>
      <c r="K106" s="85">
        <v>102</v>
      </c>
      <c r="L106" s="234">
        <v>0.4</v>
      </c>
      <c r="M106" s="85">
        <v>774</v>
      </c>
      <c r="N106" s="100">
        <v>3.3</v>
      </c>
      <c r="O106" s="85">
        <v>3044</v>
      </c>
      <c r="P106" s="100">
        <v>13</v>
      </c>
      <c r="Q106" s="221">
        <v>4305</v>
      </c>
      <c r="R106" s="229">
        <v>18.399999999999999</v>
      </c>
      <c r="S106" s="85">
        <v>531</v>
      </c>
      <c r="T106" s="100">
        <v>2.2999999999999998</v>
      </c>
    </row>
    <row r="107" spans="2:20">
      <c r="B107" s="11" t="s">
        <v>414</v>
      </c>
      <c r="C107" s="85">
        <v>107</v>
      </c>
      <c r="D107" s="113">
        <v>26</v>
      </c>
      <c r="E107" s="85">
        <v>257</v>
      </c>
      <c r="F107" s="113">
        <v>62.4</v>
      </c>
      <c r="G107" s="85">
        <v>37</v>
      </c>
      <c r="H107" s="114">
        <v>9</v>
      </c>
      <c r="I107" s="221">
        <v>135</v>
      </c>
      <c r="J107" s="220">
        <v>32.799999999999997</v>
      </c>
      <c r="K107" s="85">
        <v>6</v>
      </c>
      <c r="L107" s="234">
        <v>1.5</v>
      </c>
      <c r="M107" s="85">
        <v>4</v>
      </c>
      <c r="N107" s="101" t="s">
        <v>292</v>
      </c>
      <c r="O107" s="85">
        <v>29</v>
      </c>
      <c r="P107" s="100">
        <v>7</v>
      </c>
      <c r="Q107" s="221">
        <v>65</v>
      </c>
      <c r="R107" s="229">
        <v>15.8</v>
      </c>
      <c r="S107" s="85">
        <v>9</v>
      </c>
      <c r="T107" s="100">
        <v>2.2000000000000002</v>
      </c>
    </row>
    <row r="108" spans="2:20">
      <c r="B108" s="11" t="s">
        <v>415</v>
      </c>
      <c r="C108" s="85" t="s">
        <v>284</v>
      </c>
      <c r="D108" s="85" t="s">
        <v>284</v>
      </c>
      <c r="E108" s="85" t="s">
        <v>284</v>
      </c>
      <c r="F108" s="85" t="s">
        <v>284</v>
      </c>
      <c r="G108" s="85" t="s">
        <v>284</v>
      </c>
      <c r="H108" s="85" t="s">
        <v>284</v>
      </c>
      <c r="I108" s="85" t="s">
        <v>284</v>
      </c>
      <c r="J108" s="85" t="s">
        <v>284</v>
      </c>
      <c r="K108" s="86" t="s">
        <v>284</v>
      </c>
      <c r="L108" s="86" t="s">
        <v>284</v>
      </c>
      <c r="M108" s="85" t="s">
        <v>284</v>
      </c>
      <c r="N108" s="85" t="s">
        <v>284</v>
      </c>
      <c r="O108" s="85">
        <v>1</v>
      </c>
      <c r="P108" s="101" t="s">
        <v>292</v>
      </c>
      <c r="Q108" s="85" t="s">
        <v>284</v>
      </c>
      <c r="R108" s="85" t="s">
        <v>284</v>
      </c>
      <c r="S108" s="85" t="s">
        <v>284</v>
      </c>
      <c r="T108" s="85" t="s">
        <v>284</v>
      </c>
    </row>
    <row r="109" spans="2:20">
      <c r="B109" s="63"/>
      <c r="C109" s="89"/>
      <c r="D109" s="117"/>
      <c r="E109" s="89"/>
      <c r="F109" s="117"/>
      <c r="G109" s="89"/>
      <c r="H109" s="117"/>
      <c r="I109" s="222"/>
      <c r="J109" s="223"/>
      <c r="K109" s="89"/>
      <c r="L109" s="117"/>
      <c r="M109" s="63"/>
      <c r="N109" s="63"/>
      <c r="O109" s="63"/>
      <c r="P109" s="63"/>
      <c r="Q109" s="231"/>
      <c r="R109" s="231"/>
      <c r="S109" s="63"/>
      <c r="T109" s="63"/>
    </row>
    <row r="110" spans="2:20" ht="75.75" customHeight="1">
      <c r="B110" s="315" t="s">
        <v>428</v>
      </c>
      <c r="C110" s="301"/>
      <c r="D110" s="301"/>
      <c r="E110" s="301"/>
      <c r="F110" s="301"/>
      <c r="G110" s="301"/>
      <c r="H110" s="301"/>
      <c r="I110" s="301"/>
      <c r="J110" s="301"/>
      <c r="K110" s="301"/>
      <c r="L110" s="301"/>
      <c r="M110" s="301"/>
      <c r="N110" s="301"/>
      <c r="O110" s="301"/>
      <c r="P110" s="301"/>
      <c r="Q110" s="301"/>
      <c r="R110" s="301"/>
      <c r="S110" s="301"/>
      <c r="T110" s="301"/>
    </row>
    <row r="111" spans="2:20" ht="44.25" customHeight="1">
      <c r="B111" s="316" t="s">
        <v>427</v>
      </c>
      <c r="C111" s="303"/>
      <c r="D111" s="303"/>
      <c r="E111" s="303"/>
      <c r="F111" s="303"/>
      <c r="G111" s="303"/>
      <c r="H111" s="303"/>
      <c r="I111" s="303"/>
      <c r="J111" s="303"/>
      <c r="K111" s="303"/>
      <c r="L111" s="303"/>
      <c r="M111" s="303"/>
      <c r="N111" s="303"/>
      <c r="O111" s="303"/>
      <c r="P111" s="303"/>
      <c r="Q111" s="303"/>
      <c r="R111" s="303"/>
      <c r="S111" s="303"/>
      <c r="T111" s="303"/>
    </row>
    <row r="112" spans="2:20">
      <c r="B112" s="259" t="s">
        <v>618</v>
      </c>
      <c r="C112" s="259"/>
      <c r="D112" s="259"/>
      <c r="E112" s="259"/>
      <c r="F112" s="259"/>
      <c r="G112" s="259"/>
      <c r="H112" s="259"/>
      <c r="I112" s="259"/>
      <c r="J112" s="259"/>
      <c r="K112" s="259"/>
      <c r="L112" s="259"/>
    </row>
    <row r="113" spans="2:12">
      <c r="B113" s="14"/>
      <c r="C113" s="14"/>
      <c r="D113" s="14"/>
      <c r="E113" s="14"/>
      <c r="F113" s="14"/>
      <c r="G113" s="14"/>
      <c r="H113" s="14"/>
      <c r="I113" s="224"/>
      <c r="J113" s="224"/>
      <c r="K113" s="14"/>
      <c r="L113" s="14"/>
    </row>
  </sheetData>
  <mergeCells count="8">
    <mergeCell ref="B111:T111"/>
    <mergeCell ref="B5:B6"/>
    <mergeCell ref="C5:D5"/>
    <mergeCell ref="S5:T5"/>
    <mergeCell ref="M5:N5"/>
    <mergeCell ref="O5:P5"/>
    <mergeCell ref="Q5:R5"/>
    <mergeCell ref="B110:T110"/>
  </mergeCells>
  <phoneticPr fontId="10" type="noConversion"/>
  <pageMargins left="0.75" right="0.75" top="1" bottom="1" header="0.5" footer="0.5"/>
  <pageSetup scale="67"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workbookViewId="0"/>
  </sheetViews>
  <sheetFormatPr defaultColWidth="9.6640625" defaultRowHeight="15"/>
  <cols>
    <col min="1" max="1" width="5.1640625" style="2" customWidth="1"/>
    <col min="2" max="2" width="20" style="2" customWidth="1"/>
    <col min="3" max="3" width="12" style="2" bestFit="1" customWidth="1"/>
    <col min="4" max="9" width="9.6640625" style="2" customWidth="1"/>
    <col min="10" max="14" width="10.5" style="2" bestFit="1" customWidth="1"/>
    <col min="15" max="16384" width="9.6640625" style="2"/>
  </cols>
  <sheetData>
    <row r="1" spans="1:16" ht="15.75">
      <c r="A1" s="1"/>
      <c r="B1" s="106"/>
    </row>
    <row r="2" spans="1:16">
      <c r="A2" s="212"/>
      <c r="B2" s="4" t="s">
        <v>433</v>
      </c>
      <c r="C2" s="4"/>
      <c r="D2" s="4"/>
      <c r="E2" s="4"/>
      <c r="F2" s="4"/>
      <c r="G2" s="4"/>
      <c r="H2" s="4"/>
      <c r="I2" s="4"/>
      <c r="J2" s="4"/>
      <c r="K2" s="4"/>
      <c r="L2" s="4"/>
      <c r="M2" s="4"/>
      <c r="N2" s="4"/>
      <c r="O2" s="4"/>
      <c r="P2" s="4"/>
    </row>
    <row r="3" spans="1:16" ht="15.75">
      <c r="B3" s="60" t="s">
        <v>434</v>
      </c>
      <c r="C3" s="4"/>
      <c r="D3" s="4"/>
      <c r="E3" s="4"/>
      <c r="F3" s="4"/>
      <c r="G3" s="4"/>
      <c r="H3" s="4"/>
      <c r="I3" s="4"/>
      <c r="J3" s="4"/>
      <c r="K3" s="4"/>
      <c r="L3" s="4"/>
      <c r="M3" s="4"/>
      <c r="N3" s="4"/>
      <c r="O3" s="4"/>
      <c r="P3" s="4"/>
    </row>
    <row r="4" spans="1:16">
      <c r="B4" s="4" t="s">
        <v>617</v>
      </c>
      <c r="C4" s="4"/>
      <c r="D4" s="4"/>
      <c r="E4" s="4"/>
      <c r="F4" s="4"/>
      <c r="G4" s="4"/>
      <c r="H4" s="4"/>
      <c r="I4" s="4"/>
      <c r="J4" s="4"/>
      <c r="K4" s="4"/>
      <c r="L4" s="4"/>
      <c r="M4" s="4"/>
      <c r="N4" s="4"/>
      <c r="O4" s="4"/>
      <c r="P4" s="4"/>
    </row>
    <row r="5" spans="1:16">
      <c r="B5" s="304" t="s">
        <v>324</v>
      </c>
      <c r="C5" s="304" t="s">
        <v>435</v>
      </c>
      <c r="D5" s="38" t="s">
        <v>264</v>
      </c>
      <c r="E5" s="38"/>
      <c r="F5" s="39"/>
      <c r="G5" s="38"/>
      <c r="H5" s="39"/>
      <c r="I5" s="38"/>
      <c r="J5" s="39"/>
      <c r="K5" s="38"/>
      <c r="L5" s="39"/>
      <c r="M5" s="38"/>
      <c r="N5" s="39"/>
      <c r="O5" s="38"/>
      <c r="P5" s="39"/>
    </row>
    <row r="6" spans="1:16" ht="30.75" customHeight="1">
      <c r="B6" s="294"/>
      <c r="C6" s="294"/>
      <c r="D6" s="125" t="s">
        <v>436</v>
      </c>
      <c r="E6" s="126">
        <v>15</v>
      </c>
      <c r="F6" s="30">
        <v>16</v>
      </c>
      <c r="G6" s="30">
        <v>17</v>
      </c>
      <c r="H6" s="30">
        <v>18</v>
      </c>
      <c r="I6" s="30">
        <v>19</v>
      </c>
      <c r="J6" s="126" t="s">
        <v>266</v>
      </c>
      <c r="K6" s="30" t="s">
        <v>267</v>
      </c>
      <c r="L6" s="126" t="s">
        <v>268</v>
      </c>
      <c r="M6" s="126" t="s">
        <v>269</v>
      </c>
      <c r="N6" s="276" t="s">
        <v>270</v>
      </c>
      <c r="O6" s="126" t="s">
        <v>437</v>
      </c>
      <c r="P6" s="72" t="s">
        <v>298</v>
      </c>
    </row>
    <row r="7" spans="1:16" ht="20.100000000000001" customHeight="1">
      <c r="B7" s="93" t="s">
        <v>156</v>
      </c>
      <c r="C7" s="75">
        <v>114460</v>
      </c>
      <c r="D7" s="75">
        <v>69</v>
      </c>
      <c r="E7" s="75">
        <v>180</v>
      </c>
      <c r="F7" s="75">
        <v>536</v>
      </c>
      <c r="G7" s="75">
        <v>1030</v>
      </c>
      <c r="H7" s="75">
        <v>1950</v>
      </c>
      <c r="I7" s="75">
        <v>3272</v>
      </c>
      <c r="J7" s="75">
        <f t="shared" ref="J7" si="0">SUM(J9:J108)</f>
        <v>6968</v>
      </c>
      <c r="K7" s="75">
        <v>27134</v>
      </c>
      <c r="L7" s="75">
        <v>34884</v>
      </c>
      <c r="M7" s="75">
        <v>30165</v>
      </c>
      <c r="N7" s="75">
        <v>12475</v>
      </c>
      <c r="O7" s="75">
        <v>2757</v>
      </c>
      <c r="P7" s="75">
        <v>8</v>
      </c>
    </row>
    <row r="8" spans="1:16">
      <c r="B8" s="79"/>
      <c r="C8" s="47"/>
      <c r="D8" s="47"/>
      <c r="E8" s="47"/>
      <c r="F8" s="47"/>
      <c r="G8" s="47"/>
      <c r="H8" s="47"/>
      <c r="I8" s="47"/>
      <c r="J8" s="47"/>
      <c r="K8" s="47"/>
      <c r="L8" s="47"/>
      <c r="M8" s="47"/>
      <c r="N8" s="47"/>
      <c r="O8" s="47"/>
      <c r="P8" s="47"/>
    </row>
    <row r="9" spans="1:16" ht="15" customHeight="1">
      <c r="B9" s="84" t="s">
        <v>332</v>
      </c>
      <c r="C9" s="47">
        <v>59</v>
      </c>
      <c r="D9" s="85" t="s">
        <v>284</v>
      </c>
      <c r="E9" s="85" t="s">
        <v>284</v>
      </c>
      <c r="F9" s="85" t="s">
        <v>284</v>
      </c>
      <c r="G9" s="85" t="s">
        <v>284</v>
      </c>
      <c r="H9" s="85" t="s">
        <v>284</v>
      </c>
      <c r="I9" s="47">
        <v>7</v>
      </c>
      <c r="J9" s="47">
        <f>SUM(E9:I9)</f>
        <v>7</v>
      </c>
      <c r="K9" s="47">
        <v>19</v>
      </c>
      <c r="L9" s="47">
        <v>20</v>
      </c>
      <c r="M9" s="47">
        <v>9</v>
      </c>
      <c r="N9" s="47">
        <v>2</v>
      </c>
      <c r="O9" s="86">
        <v>1</v>
      </c>
      <c r="P9" s="86" t="s">
        <v>284</v>
      </c>
    </row>
    <row r="10" spans="1:16" ht="15" customHeight="1">
      <c r="B10" s="84" t="s">
        <v>333</v>
      </c>
      <c r="C10" s="47">
        <v>56</v>
      </c>
      <c r="D10" s="85" t="s">
        <v>284</v>
      </c>
      <c r="E10" s="85" t="s">
        <v>284</v>
      </c>
      <c r="F10" s="85" t="s">
        <v>284</v>
      </c>
      <c r="G10" s="85">
        <v>2</v>
      </c>
      <c r="H10" s="85" t="s">
        <v>284</v>
      </c>
      <c r="I10" s="47">
        <v>1</v>
      </c>
      <c r="J10" s="47">
        <f t="shared" ref="J10:J73" si="1">SUM(E10:I10)</f>
        <v>3</v>
      </c>
      <c r="K10" s="47">
        <v>14</v>
      </c>
      <c r="L10" s="47">
        <v>20</v>
      </c>
      <c r="M10" s="47">
        <v>15</v>
      </c>
      <c r="N10" s="47">
        <v>4</v>
      </c>
      <c r="O10" s="86">
        <v>1</v>
      </c>
      <c r="P10" s="86" t="s">
        <v>284</v>
      </c>
    </row>
    <row r="11" spans="1:16" ht="15" customHeight="1">
      <c r="B11" s="84" t="s">
        <v>334</v>
      </c>
      <c r="C11" s="47">
        <v>1424</v>
      </c>
      <c r="D11" s="85">
        <v>1</v>
      </c>
      <c r="E11" s="85">
        <v>3</v>
      </c>
      <c r="F11" s="85">
        <v>8</v>
      </c>
      <c r="G11" s="85">
        <v>15</v>
      </c>
      <c r="H11" s="47">
        <v>21</v>
      </c>
      <c r="I11" s="47">
        <v>35</v>
      </c>
      <c r="J11" s="47">
        <f t="shared" si="1"/>
        <v>82</v>
      </c>
      <c r="K11" s="47">
        <v>327</v>
      </c>
      <c r="L11" s="47">
        <v>499</v>
      </c>
      <c r="M11" s="47">
        <v>332</v>
      </c>
      <c r="N11" s="47">
        <v>123</v>
      </c>
      <c r="O11" s="86">
        <v>26</v>
      </c>
      <c r="P11" s="86" t="s">
        <v>284</v>
      </c>
    </row>
    <row r="12" spans="1:16" ht="15" customHeight="1">
      <c r="B12" s="84" t="s">
        <v>335</v>
      </c>
      <c r="C12" s="47">
        <v>283</v>
      </c>
      <c r="D12" s="85" t="s">
        <v>284</v>
      </c>
      <c r="E12" s="85" t="s">
        <v>284</v>
      </c>
      <c r="F12" s="86">
        <v>1</v>
      </c>
      <c r="G12" s="85">
        <v>3</v>
      </c>
      <c r="H12" s="47">
        <v>4</v>
      </c>
      <c r="I12" s="47">
        <v>15</v>
      </c>
      <c r="J12" s="47">
        <f t="shared" si="1"/>
        <v>23</v>
      </c>
      <c r="K12" s="47">
        <v>80</v>
      </c>
      <c r="L12" s="47">
        <v>84</v>
      </c>
      <c r="M12" s="47">
        <v>75</v>
      </c>
      <c r="N12" s="47">
        <v>21</v>
      </c>
      <c r="O12" s="86">
        <v>2</v>
      </c>
      <c r="P12" s="86" t="s">
        <v>284</v>
      </c>
    </row>
    <row r="13" spans="1:16" ht="15" customHeight="1">
      <c r="B13" s="84" t="s">
        <v>336</v>
      </c>
      <c r="C13" s="47">
        <v>207</v>
      </c>
      <c r="D13" s="85" t="s">
        <v>284</v>
      </c>
      <c r="E13" s="85" t="s">
        <v>284</v>
      </c>
      <c r="F13" s="85" t="s">
        <v>284</v>
      </c>
      <c r="G13" s="85">
        <v>3</v>
      </c>
      <c r="H13" s="47">
        <v>4</v>
      </c>
      <c r="I13" s="47">
        <v>8</v>
      </c>
      <c r="J13" s="47">
        <f t="shared" si="1"/>
        <v>15</v>
      </c>
      <c r="K13" s="47">
        <v>58</v>
      </c>
      <c r="L13" s="47">
        <v>60</v>
      </c>
      <c r="M13" s="47">
        <v>43</v>
      </c>
      <c r="N13" s="47">
        <v>26</v>
      </c>
      <c r="O13" s="86">
        <v>6</v>
      </c>
      <c r="P13" s="86" t="s">
        <v>284</v>
      </c>
    </row>
    <row r="14" spans="1:16" ht="12.75" customHeight="1">
      <c r="B14" s="84"/>
      <c r="C14" s="47"/>
      <c r="D14" s="85"/>
      <c r="E14" s="85"/>
      <c r="F14" s="85"/>
      <c r="G14" s="85"/>
      <c r="H14" s="47"/>
      <c r="I14" s="47"/>
      <c r="J14" s="47"/>
      <c r="K14" s="47"/>
      <c r="L14" s="47"/>
      <c r="M14" s="47"/>
      <c r="N14" s="47"/>
      <c r="O14" s="47"/>
      <c r="P14" s="86"/>
    </row>
    <row r="15" spans="1:16" ht="15" customHeight="1">
      <c r="B15" s="84" t="s">
        <v>337</v>
      </c>
      <c r="C15" s="47">
        <v>134</v>
      </c>
      <c r="D15" s="85" t="s">
        <v>284</v>
      </c>
      <c r="E15" s="85" t="s">
        <v>284</v>
      </c>
      <c r="F15" s="85" t="s">
        <v>284</v>
      </c>
      <c r="G15" s="85">
        <v>2</v>
      </c>
      <c r="H15" s="47">
        <v>3</v>
      </c>
      <c r="I15" s="47">
        <v>8</v>
      </c>
      <c r="J15" s="47">
        <f t="shared" si="1"/>
        <v>13</v>
      </c>
      <c r="K15" s="47">
        <v>42</v>
      </c>
      <c r="L15" s="47">
        <v>35</v>
      </c>
      <c r="M15" s="47">
        <v>34</v>
      </c>
      <c r="N15" s="47">
        <v>6</v>
      </c>
      <c r="O15" s="86">
        <v>2</v>
      </c>
      <c r="P15" s="86" t="s">
        <v>284</v>
      </c>
    </row>
    <row r="16" spans="1:16" ht="15" customHeight="1">
      <c r="B16" s="84" t="s">
        <v>338</v>
      </c>
      <c r="C16" s="47">
        <v>78</v>
      </c>
      <c r="D16" s="85" t="s">
        <v>284</v>
      </c>
      <c r="E16" s="85" t="s">
        <v>284</v>
      </c>
      <c r="F16" s="85" t="s">
        <v>284</v>
      </c>
      <c r="G16" s="85">
        <v>2</v>
      </c>
      <c r="H16" s="85" t="s">
        <v>284</v>
      </c>
      <c r="I16" s="47">
        <v>1</v>
      </c>
      <c r="J16" s="47">
        <f t="shared" si="1"/>
        <v>3</v>
      </c>
      <c r="K16" s="47">
        <v>30</v>
      </c>
      <c r="L16" s="47">
        <v>23</v>
      </c>
      <c r="M16" s="47">
        <v>15</v>
      </c>
      <c r="N16" s="47">
        <v>2</v>
      </c>
      <c r="O16" s="86">
        <v>4</v>
      </c>
      <c r="P16" s="86" t="s">
        <v>284</v>
      </c>
    </row>
    <row r="17" spans="2:16" ht="15" customHeight="1">
      <c r="B17" s="84" t="s">
        <v>339</v>
      </c>
      <c r="C17" s="47">
        <v>649</v>
      </c>
      <c r="D17" s="85" t="s">
        <v>284</v>
      </c>
      <c r="E17" s="85" t="s">
        <v>284</v>
      </c>
      <c r="F17" s="85">
        <v>6</v>
      </c>
      <c r="G17" s="85">
        <v>9</v>
      </c>
      <c r="H17" s="47">
        <v>10</v>
      </c>
      <c r="I17" s="47">
        <v>24</v>
      </c>
      <c r="J17" s="47">
        <f t="shared" si="1"/>
        <v>49</v>
      </c>
      <c r="K17" s="47">
        <v>150</v>
      </c>
      <c r="L17" s="47">
        <v>215</v>
      </c>
      <c r="M17" s="47">
        <v>159</v>
      </c>
      <c r="N17" s="47">
        <v>51</v>
      </c>
      <c r="O17" s="86">
        <v>10</v>
      </c>
      <c r="P17" s="86" t="s">
        <v>284</v>
      </c>
    </row>
    <row r="18" spans="2:16" ht="15" customHeight="1">
      <c r="B18" s="84" t="s">
        <v>340</v>
      </c>
      <c r="C18" s="47">
        <v>1034</v>
      </c>
      <c r="D18" s="85" t="s">
        <v>284</v>
      </c>
      <c r="E18" s="85">
        <v>3</v>
      </c>
      <c r="F18" s="85">
        <v>5</v>
      </c>
      <c r="G18" s="85">
        <v>4</v>
      </c>
      <c r="H18" s="47">
        <v>22</v>
      </c>
      <c r="I18" s="47">
        <v>27</v>
      </c>
      <c r="J18" s="47">
        <f t="shared" si="1"/>
        <v>61</v>
      </c>
      <c r="K18" s="47">
        <v>269</v>
      </c>
      <c r="L18" s="47">
        <v>338</v>
      </c>
      <c r="M18" s="47">
        <v>244</v>
      </c>
      <c r="N18" s="47">
        <v>106</v>
      </c>
      <c r="O18" s="86">
        <v>16</v>
      </c>
      <c r="P18" s="86" t="s">
        <v>284</v>
      </c>
    </row>
    <row r="19" spans="2:16" ht="15" customHeight="1">
      <c r="B19" s="84" t="s">
        <v>341</v>
      </c>
      <c r="C19" s="47">
        <v>160</v>
      </c>
      <c r="D19" s="85" t="s">
        <v>284</v>
      </c>
      <c r="E19" s="85" t="s">
        <v>284</v>
      </c>
      <c r="F19" s="85">
        <v>1</v>
      </c>
      <c r="G19" s="85">
        <v>3</v>
      </c>
      <c r="H19" s="47">
        <v>5</v>
      </c>
      <c r="I19" s="47">
        <v>2</v>
      </c>
      <c r="J19" s="47">
        <f t="shared" si="1"/>
        <v>11</v>
      </c>
      <c r="K19" s="47">
        <v>33</v>
      </c>
      <c r="L19" s="47">
        <v>49</v>
      </c>
      <c r="M19" s="47">
        <v>50</v>
      </c>
      <c r="N19" s="47">
        <v>17</v>
      </c>
      <c r="O19" s="86">
        <v>2</v>
      </c>
      <c r="P19" s="86" t="s">
        <v>284</v>
      </c>
    </row>
    <row r="20" spans="2:16" ht="12.75" customHeight="1">
      <c r="B20" s="79"/>
      <c r="C20" s="47"/>
      <c r="D20" s="85"/>
      <c r="E20" s="85"/>
      <c r="F20" s="85"/>
      <c r="G20" s="85"/>
      <c r="H20" s="47"/>
      <c r="I20" s="47"/>
      <c r="J20" s="47"/>
      <c r="K20" s="47"/>
      <c r="L20" s="47"/>
      <c r="M20" s="47"/>
      <c r="N20" s="47"/>
      <c r="O20" s="47"/>
      <c r="P20" s="86"/>
    </row>
    <row r="21" spans="2:16" ht="15" customHeight="1">
      <c r="B21" s="84" t="s">
        <v>342</v>
      </c>
      <c r="C21" s="47">
        <v>1864</v>
      </c>
      <c r="D21" s="85" t="s">
        <v>284</v>
      </c>
      <c r="E21" s="85">
        <v>3</v>
      </c>
      <c r="F21" s="85">
        <v>15</v>
      </c>
      <c r="G21" s="85">
        <v>24</v>
      </c>
      <c r="H21" s="47">
        <v>35</v>
      </c>
      <c r="I21" s="47">
        <v>58</v>
      </c>
      <c r="J21" s="47">
        <f t="shared" si="1"/>
        <v>135</v>
      </c>
      <c r="K21" s="47">
        <v>519</v>
      </c>
      <c r="L21" s="47">
        <v>555</v>
      </c>
      <c r="M21" s="47">
        <v>449</v>
      </c>
      <c r="N21" s="47">
        <v>186</v>
      </c>
      <c r="O21" s="86">
        <v>34</v>
      </c>
      <c r="P21" s="86">
        <v>2</v>
      </c>
    </row>
    <row r="22" spans="2:16" ht="15" customHeight="1">
      <c r="B22" s="84" t="s">
        <v>343</v>
      </c>
      <c r="C22" s="47">
        <v>530</v>
      </c>
      <c r="D22" s="85" t="s">
        <v>284</v>
      </c>
      <c r="E22" s="85" t="s">
        <v>284</v>
      </c>
      <c r="F22" s="85">
        <v>3</v>
      </c>
      <c r="G22" s="85">
        <v>6</v>
      </c>
      <c r="H22" s="47">
        <v>5</v>
      </c>
      <c r="I22" s="47">
        <v>24</v>
      </c>
      <c r="J22" s="47">
        <f t="shared" si="1"/>
        <v>38</v>
      </c>
      <c r="K22" s="47">
        <v>165</v>
      </c>
      <c r="L22" s="47">
        <v>158</v>
      </c>
      <c r="M22" s="47">
        <v>108</v>
      </c>
      <c r="N22" s="47">
        <v>49</v>
      </c>
      <c r="O22" s="86">
        <v>9</v>
      </c>
      <c r="P22" s="86" t="s">
        <v>284</v>
      </c>
    </row>
    <row r="23" spans="2:16" ht="15" customHeight="1">
      <c r="B23" s="84" t="s">
        <v>344</v>
      </c>
      <c r="C23" s="47">
        <v>1659</v>
      </c>
      <c r="D23" s="85">
        <v>1</v>
      </c>
      <c r="E23" s="85">
        <v>5</v>
      </c>
      <c r="F23" s="85">
        <v>10</v>
      </c>
      <c r="G23" s="85">
        <v>22</v>
      </c>
      <c r="H23" s="47">
        <v>49</v>
      </c>
      <c r="I23" s="47">
        <v>78</v>
      </c>
      <c r="J23" s="47">
        <f t="shared" si="1"/>
        <v>164</v>
      </c>
      <c r="K23" s="47">
        <v>520</v>
      </c>
      <c r="L23" s="47">
        <v>523</v>
      </c>
      <c r="M23" s="47">
        <v>332</v>
      </c>
      <c r="N23" s="47">
        <v>91</v>
      </c>
      <c r="O23" s="86">
        <v>28</v>
      </c>
      <c r="P23" s="86" t="s">
        <v>284</v>
      </c>
    </row>
    <row r="24" spans="2:16" ht="15" customHeight="1">
      <c r="B24" s="84" t="s">
        <v>345</v>
      </c>
      <c r="C24" s="47">
        <v>546</v>
      </c>
      <c r="D24" s="85">
        <v>1</v>
      </c>
      <c r="E24" s="85" t="s">
        <v>284</v>
      </c>
      <c r="F24" s="85">
        <v>1</v>
      </c>
      <c r="G24" s="85">
        <v>7</v>
      </c>
      <c r="H24" s="47">
        <v>9</v>
      </c>
      <c r="I24" s="47">
        <v>27</v>
      </c>
      <c r="J24" s="47">
        <f t="shared" si="1"/>
        <v>44</v>
      </c>
      <c r="K24" s="47">
        <v>153</v>
      </c>
      <c r="L24" s="47">
        <v>169</v>
      </c>
      <c r="M24" s="47">
        <v>112</v>
      </c>
      <c r="N24" s="47">
        <v>44</v>
      </c>
      <c r="O24" s="86">
        <v>9</v>
      </c>
      <c r="P24" s="86" t="s">
        <v>284</v>
      </c>
    </row>
    <row r="25" spans="2:16" ht="15" customHeight="1">
      <c r="B25" s="84" t="s">
        <v>346</v>
      </c>
      <c r="C25" s="47">
        <v>234</v>
      </c>
      <c r="D25" s="85" t="s">
        <v>284</v>
      </c>
      <c r="E25" s="85" t="s">
        <v>284</v>
      </c>
      <c r="F25" s="85">
        <v>2</v>
      </c>
      <c r="G25" s="85">
        <v>3</v>
      </c>
      <c r="H25" s="47">
        <v>4</v>
      </c>
      <c r="I25" s="47">
        <v>20</v>
      </c>
      <c r="J25" s="47">
        <f t="shared" si="1"/>
        <v>29</v>
      </c>
      <c r="K25" s="47">
        <v>53</v>
      </c>
      <c r="L25" s="47">
        <v>67</v>
      </c>
      <c r="M25" s="47">
        <v>61</v>
      </c>
      <c r="N25" s="47">
        <v>24</v>
      </c>
      <c r="O25" s="86">
        <v>3</v>
      </c>
      <c r="P25" s="86" t="s">
        <v>284</v>
      </c>
    </row>
    <row r="26" spans="2:16" ht="12.75" customHeight="1">
      <c r="B26" s="84"/>
      <c r="C26" s="47"/>
      <c r="D26" s="85"/>
      <c r="E26" s="85"/>
      <c r="F26" s="85"/>
      <c r="G26" s="85"/>
      <c r="H26" s="47"/>
      <c r="I26" s="47"/>
      <c r="J26" s="47"/>
      <c r="K26" s="47"/>
      <c r="L26" s="47"/>
      <c r="M26" s="47"/>
      <c r="N26" s="47"/>
      <c r="O26" s="47"/>
      <c r="P26" s="86"/>
    </row>
    <row r="27" spans="2:16" ht="15" customHeight="1">
      <c r="B27" s="84" t="s">
        <v>347</v>
      </c>
      <c r="C27" s="47">
        <v>215</v>
      </c>
      <c r="D27" s="85" t="s">
        <v>284</v>
      </c>
      <c r="E27" s="85" t="s">
        <v>284</v>
      </c>
      <c r="F27" s="85" t="s">
        <v>284</v>
      </c>
      <c r="G27" s="85">
        <v>2</v>
      </c>
      <c r="H27" s="47">
        <v>3</v>
      </c>
      <c r="I27" s="47">
        <v>14</v>
      </c>
      <c r="J27" s="47">
        <f t="shared" si="1"/>
        <v>19</v>
      </c>
      <c r="K27" s="47">
        <v>66</v>
      </c>
      <c r="L27" s="47">
        <v>58</v>
      </c>
      <c r="M27" s="47">
        <v>38</v>
      </c>
      <c r="N27" s="47">
        <v>18</v>
      </c>
      <c r="O27" s="86">
        <v>4</v>
      </c>
      <c r="P27" s="86" t="s">
        <v>284</v>
      </c>
    </row>
    <row r="28" spans="2:16" ht="15" customHeight="1">
      <c r="B28" s="84" t="s">
        <v>348</v>
      </c>
      <c r="C28" s="47">
        <v>384</v>
      </c>
      <c r="D28" s="85" t="s">
        <v>284</v>
      </c>
      <c r="E28" s="85" t="s">
        <v>284</v>
      </c>
      <c r="F28" s="85">
        <v>2</v>
      </c>
      <c r="G28" s="85">
        <v>4</v>
      </c>
      <c r="H28" s="47">
        <v>5</v>
      </c>
      <c r="I28" s="47">
        <v>8</v>
      </c>
      <c r="J28" s="47">
        <f t="shared" si="1"/>
        <v>19</v>
      </c>
      <c r="K28" s="47">
        <v>102</v>
      </c>
      <c r="L28" s="47">
        <v>141</v>
      </c>
      <c r="M28" s="47">
        <v>88</v>
      </c>
      <c r="N28" s="47">
        <v>30</v>
      </c>
      <c r="O28" s="86">
        <v>4</v>
      </c>
      <c r="P28" s="86" t="s">
        <v>284</v>
      </c>
    </row>
    <row r="29" spans="2:16" ht="15" customHeight="1">
      <c r="B29" s="84" t="s">
        <v>349</v>
      </c>
      <c r="C29" s="47">
        <v>349</v>
      </c>
      <c r="D29" s="85" t="s">
        <v>284</v>
      </c>
      <c r="E29" s="86">
        <v>3</v>
      </c>
      <c r="F29" s="85">
        <v>3</v>
      </c>
      <c r="G29" s="85">
        <v>3</v>
      </c>
      <c r="H29" s="47">
        <v>12</v>
      </c>
      <c r="I29" s="47">
        <v>13</v>
      </c>
      <c r="J29" s="47">
        <f t="shared" si="1"/>
        <v>34</v>
      </c>
      <c r="K29" s="47">
        <v>118</v>
      </c>
      <c r="L29" s="47">
        <v>106</v>
      </c>
      <c r="M29" s="47">
        <v>60</v>
      </c>
      <c r="N29" s="47">
        <v>24</v>
      </c>
      <c r="O29" s="86">
        <v>5</v>
      </c>
      <c r="P29" s="86">
        <v>1</v>
      </c>
    </row>
    <row r="30" spans="2:16" ht="15" customHeight="1">
      <c r="B30" s="84" t="s">
        <v>350</v>
      </c>
      <c r="C30" s="47">
        <v>765</v>
      </c>
      <c r="D30" s="85">
        <v>1</v>
      </c>
      <c r="E30" s="85">
        <v>1</v>
      </c>
      <c r="F30" s="85">
        <v>1</v>
      </c>
      <c r="G30" s="85" t="s">
        <v>284</v>
      </c>
      <c r="H30" s="47">
        <v>8</v>
      </c>
      <c r="I30" s="47">
        <v>12</v>
      </c>
      <c r="J30" s="47">
        <f t="shared" si="1"/>
        <v>22</v>
      </c>
      <c r="K30" s="47">
        <v>139</v>
      </c>
      <c r="L30" s="47">
        <v>236</v>
      </c>
      <c r="M30" s="47">
        <v>252</v>
      </c>
      <c r="N30" s="47">
        <v>76</v>
      </c>
      <c r="O30" s="86">
        <v>19</v>
      </c>
      <c r="P30" s="86">
        <v>1</v>
      </c>
    </row>
    <row r="31" spans="2:16" ht="15" customHeight="1">
      <c r="B31" s="84" t="s">
        <v>351</v>
      </c>
      <c r="C31" s="47">
        <v>120</v>
      </c>
      <c r="D31" s="85" t="s">
        <v>284</v>
      </c>
      <c r="E31" s="85">
        <v>2</v>
      </c>
      <c r="F31" s="85" t="s">
        <v>284</v>
      </c>
      <c r="G31" s="85">
        <v>1</v>
      </c>
      <c r="H31" s="47">
        <v>6</v>
      </c>
      <c r="I31" s="47">
        <v>1</v>
      </c>
      <c r="J31" s="47">
        <f t="shared" si="1"/>
        <v>10</v>
      </c>
      <c r="K31" s="47">
        <v>30</v>
      </c>
      <c r="L31" s="47">
        <v>36</v>
      </c>
      <c r="M31" s="47">
        <v>29</v>
      </c>
      <c r="N31" s="47">
        <v>10</v>
      </c>
      <c r="O31" s="86" t="s">
        <v>284</v>
      </c>
      <c r="P31" s="86">
        <v>1</v>
      </c>
    </row>
    <row r="32" spans="2:16" ht="12.75" customHeight="1">
      <c r="B32" s="79"/>
      <c r="C32" s="47"/>
      <c r="D32" s="85"/>
      <c r="E32" s="85"/>
      <c r="F32" s="85"/>
      <c r="G32" s="85"/>
      <c r="H32" s="47"/>
      <c r="I32" s="47"/>
      <c r="J32" s="47"/>
      <c r="K32" s="47"/>
      <c r="L32" s="47"/>
      <c r="M32" s="47"/>
      <c r="N32" s="47"/>
      <c r="O32" s="47"/>
      <c r="P32" s="86"/>
    </row>
    <row r="33" spans="2:16" ht="15" customHeight="1">
      <c r="B33" s="84" t="s">
        <v>352</v>
      </c>
      <c r="C33" s="47">
        <v>406</v>
      </c>
      <c r="D33" s="85">
        <v>1</v>
      </c>
      <c r="E33" s="85" t="s">
        <v>284</v>
      </c>
      <c r="F33" s="86">
        <v>2</v>
      </c>
      <c r="G33" s="85">
        <v>3</v>
      </c>
      <c r="H33" s="47">
        <v>8</v>
      </c>
      <c r="I33" s="47">
        <v>14</v>
      </c>
      <c r="J33" s="47">
        <f t="shared" si="1"/>
        <v>27</v>
      </c>
      <c r="K33" s="47">
        <v>110</v>
      </c>
      <c r="L33" s="47">
        <v>142</v>
      </c>
      <c r="M33" s="47">
        <v>87</v>
      </c>
      <c r="N33" s="47">
        <v>31</v>
      </c>
      <c r="O33" s="86">
        <v>8</v>
      </c>
      <c r="P33" s="86" t="s">
        <v>284</v>
      </c>
    </row>
    <row r="34" spans="2:16" ht="15" customHeight="1">
      <c r="B34" s="84" t="s">
        <v>353</v>
      </c>
      <c r="C34" s="47">
        <v>239</v>
      </c>
      <c r="D34" s="85" t="s">
        <v>284</v>
      </c>
      <c r="E34" s="85">
        <v>1</v>
      </c>
      <c r="F34" s="85">
        <v>3</v>
      </c>
      <c r="G34" s="85" t="s">
        <v>284</v>
      </c>
      <c r="H34" s="47">
        <v>5</v>
      </c>
      <c r="I34" s="47">
        <v>12</v>
      </c>
      <c r="J34" s="47">
        <f t="shared" si="1"/>
        <v>21</v>
      </c>
      <c r="K34" s="47">
        <v>64</v>
      </c>
      <c r="L34" s="47">
        <v>87</v>
      </c>
      <c r="M34" s="47">
        <v>48</v>
      </c>
      <c r="N34" s="47">
        <v>13</v>
      </c>
      <c r="O34" s="86">
        <v>6</v>
      </c>
      <c r="P34" s="86" t="s">
        <v>284</v>
      </c>
    </row>
    <row r="35" spans="2:16" ht="15" customHeight="1">
      <c r="B35" s="84" t="s">
        <v>354</v>
      </c>
      <c r="C35" s="47">
        <v>1211</v>
      </c>
      <c r="D35" s="85" t="s">
        <v>284</v>
      </c>
      <c r="E35" s="85" t="s">
        <v>284</v>
      </c>
      <c r="F35" s="85">
        <v>2</v>
      </c>
      <c r="G35" s="85">
        <v>7</v>
      </c>
      <c r="H35" s="47">
        <v>13</v>
      </c>
      <c r="I35" s="47">
        <v>25</v>
      </c>
      <c r="J35" s="47">
        <f t="shared" si="1"/>
        <v>47</v>
      </c>
      <c r="K35" s="47">
        <v>292</v>
      </c>
      <c r="L35" s="47">
        <v>391</v>
      </c>
      <c r="M35" s="47">
        <v>286</v>
      </c>
      <c r="N35" s="47">
        <v>109</v>
      </c>
      <c r="O35" s="86">
        <v>31</v>
      </c>
      <c r="P35" s="86">
        <v>1</v>
      </c>
    </row>
    <row r="36" spans="2:16" ht="15" customHeight="1">
      <c r="B36" s="84" t="s">
        <v>355</v>
      </c>
      <c r="C36" s="47">
        <v>302</v>
      </c>
      <c r="D36" s="85" t="s">
        <v>284</v>
      </c>
      <c r="E36" s="85" t="s">
        <v>284</v>
      </c>
      <c r="F36" s="85">
        <v>2</v>
      </c>
      <c r="G36" s="85">
        <v>1</v>
      </c>
      <c r="H36" s="47">
        <v>6</v>
      </c>
      <c r="I36" s="47">
        <v>6</v>
      </c>
      <c r="J36" s="47">
        <f t="shared" si="1"/>
        <v>15</v>
      </c>
      <c r="K36" s="47">
        <v>69</v>
      </c>
      <c r="L36" s="47">
        <v>93</v>
      </c>
      <c r="M36" s="47">
        <v>94</v>
      </c>
      <c r="N36" s="47">
        <v>25</v>
      </c>
      <c r="O36" s="86">
        <v>12</v>
      </c>
      <c r="P36" s="86" t="s">
        <v>284</v>
      </c>
    </row>
    <row r="37" spans="2:16" ht="15" customHeight="1">
      <c r="B37" s="84" t="s">
        <v>356</v>
      </c>
      <c r="C37" s="47">
        <v>4968</v>
      </c>
      <c r="D37" s="85">
        <v>6</v>
      </c>
      <c r="E37" s="85">
        <v>14</v>
      </c>
      <c r="F37" s="85">
        <v>32</v>
      </c>
      <c r="G37" s="85">
        <v>73</v>
      </c>
      <c r="H37" s="47">
        <v>121</v>
      </c>
      <c r="I37" s="47">
        <v>200</v>
      </c>
      <c r="J37" s="47">
        <f t="shared" si="1"/>
        <v>440</v>
      </c>
      <c r="K37" s="47">
        <v>1508</v>
      </c>
      <c r="L37" s="47">
        <v>1474</v>
      </c>
      <c r="M37" s="47">
        <v>1032</v>
      </c>
      <c r="N37" s="47">
        <v>441</v>
      </c>
      <c r="O37" s="86">
        <v>97</v>
      </c>
      <c r="P37" s="86" t="s">
        <v>284</v>
      </c>
    </row>
    <row r="38" spans="2:16" ht="12.75" customHeight="1">
      <c r="B38" s="84"/>
      <c r="C38" s="47"/>
      <c r="D38" s="85"/>
      <c r="E38" s="85"/>
      <c r="F38" s="85"/>
      <c r="G38" s="85"/>
      <c r="H38" s="47"/>
      <c r="I38" s="47"/>
      <c r="J38" s="47"/>
      <c r="K38" s="47"/>
      <c r="L38" s="47"/>
      <c r="M38" s="47"/>
      <c r="N38" s="47"/>
      <c r="O38" s="47"/>
      <c r="P38" s="86"/>
    </row>
    <row r="39" spans="2:16" ht="15" customHeight="1">
      <c r="B39" s="84" t="s">
        <v>357</v>
      </c>
      <c r="C39" s="47">
        <v>274</v>
      </c>
      <c r="D39" s="85" t="s">
        <v>284</v>
      </c>
      <c r="E39" s="85">
        <v>2</v>
      </c>
      <c r="F39" s="85">
        <v>3</v>
      </c>
      <c r="G39" s="85" t="s">
        <v>284</v>
      </c>
      <c r="H39" s="47">
        <v>6</v>
      </c>
      <c r="I39" s="47">
        <v>12</v>
      </c>
      <c r="J39" s="47">
        <f t="shared" si="1"/>
        <v>23</v>
      </c>
      <c r="K39" s="47">
        <v>87</v>
      </c>
      <c r="L39" s="47">
        <v>87</v>
      </c>
      <c r="M39" s="47">
        <v>53</v>
      </c>
      <c r="N39" s="47">
        <v>19</v>
      </c>
      <c r="O39" s="86">
        <v>5</v>
      </c>
      <c r="P39" s="86" t="s">
        <v>284</v>
      </c>
    </row>
    <row r="40" spans="2:16" ht="15" customHeight="1">
      <c r="B40" s="84" t="s">
        <v>358</v>
      </c>
      <c r="C40" s="47">
        <v>114</v>
      </c>
      <c r="D40" s="85" t="s">
        <v>284</v>
      </c>
      <c r="E40" s="85" t="s">
        <v>284</v>
      </c>
      <c r="F40" s="85" t="s">
        <v>284</v>
      </c>
      <c r="G40" s="85">
        <v>1</v>
      </c>
      <c r="H40" s="47">
        <v>1</v>
      </c>
      <c r="I40" s="47">
        <v>2</v>
      </c>
      <c r="J40" s="47">
        <f t="shared" si="1"/>
        <v>4</v>
      </c>
      <c r="K40" s="47">
        <v>41</v>
      </c>
      <c r="L40" s="47">
        <v>42</v>
      </c>
      <c r="M40" s="47">
        <v>19</v>
      </c>
      <c r="N40" s="47">
        <v>6</v>
      </c>
      <c r="O40" s="86">
        <v>2</v>
      </c>
      <c r="P40" s="86" t="s">
        <v>284</v>
      </c>
    </row>
    <row r="41" spans="2:16" ht="15" customHeight="1">
      <c r="B41" s="84" t="s">
        <v>359</v>
      </c>
      <c r="C41" s="47">
        <v>969</v>
      </c>
      <c r="D41" s="85" t="s">
        <v>284</v>
      </c>
      <c r="E41" s="85">
        <v>1</v>
      </c>
      <c r="F41" s="85">
        <v>4</v>
      </c>
      <c r="G41" s="85">
        <v>4</v>
      </c>
      <c r="H41" s="47">
        <v>18</v>
      </c>
      <c r="I41" s="47">
        <v>21</v>
      </c>
      <c r="J41" s="47">
        <f t="shared" si="1"/>
        <v>48</v>
      </c>
      <c r="K41" s="47">
        <v>182</v>
      </c>
      <c r="L41" s="47">
        <v>290</v>
      </c>
      <c r="M41" s="47">
        <v>308</v>
      </c>
      <c r="N41" s="47">
        <v>118</v>
      </c>
      <c r="O41" s="86">
        <v>21</v>
      </c>
      <c r="P41" s="86" t="s">
        <v>284</v>
      </c>
    </row>
    <row r="42" spans="2:16" ht="15" customHeight="1">
      <c r="B42" s="84" t="s">
        <v>360</v>
      </c>
      <c r="C42" s="47">
        <v>407</v>
      </c>
      <c r="D42" s="85" t="s">
        <v>284</v>
      </c>
      <c r="E42" s="85" t="s">
        <v>284</v>
      </c>
      <c r="F42" s="85">
        <v>5</v>
      </c>
      <c r="G42" s="85" t="s">
        <v>284</v>
      </c>
      <c r="H42" s="47">
        <v>11</v>
      </c>
      <c r="I42" s="47">
        <v>19</v>
      </c>
      <c r="J42" s="47">
        <f t="shared" si="1"/>
        <v>35</v>
      </c>
      <c r="K42" s="47">
        <v>123</v>
      </c>
      <c r="L42" s="47">
        <v>128</v>
      </c>
      <c r="M42" s="47">
        <v>88</v>
      </c>
      <c r="N42" s="47">
        <v>25</v>
      </c>
      <c r="O42" s="86">
        <v>10</v>
      </c>
      <c r="P42" s="86" t="s">
        <v>284</v>
      </c>
    </row>
    <row r="43" spans="2:16" ht="15" customHeight="1">
      <c r="B43" s="84" t="s">
        <v>361</v>
      </c>
      <c r="C43" s="47">
        <v>560</v>
      </c>
      <c r="D43" s="85">
        <v>1</v>
      </c>
      <c r="E43" s="85">
        <v>1</v>
      </c>
      <c r="F43" s="85">
        <v>3</v>
      </c>
      <c r="G43" s="85">
        <v>3</v>
      </c>
      <c r="H43" s="47">
        <v>12</v>
      </c>
      <c r="I43" s="47">
        <v>28</v>
      </c>
      <c r="J43" s="47">
        <f t="shared" si="1"/>
        <v>47</v>
      </c>
      <c r="K43" s="47">
        <v>157</v>
      </c>
      <c r="L43" s="47">
        <v>174</v>
      </c>
      <c r="M43" s="47">
        <v>118</v>
      </c>
      <c r="N43" s="47">
        <v>41</v>
      </c>
      <c r="O43" s="86">
        <v>17</v>
      </c>
      <c r="P43" s="86" t="s">
        <v>284</v>
      </c>
    </row>
    <row r="44" spans="2:16" ht="12.75" customHeight="1">
      <c r="B44" s="84"/>
      <c r="C44" s="47"/>
      <c r="D44" s="85"/>
      <c r="E44" s="85"/>
      <c r="F44" s="85"/>
      <c r="G44" s="85"/>
      <c r="H44" s="47"/>
      <c r="I44" s="47"/>
      <c r="J44" s="47"/>
      <c r="K44" s="47"/>
      <c r="L44" s="47"/>
      <c r="M44" s="47"/>
      <c r="N44" s="47"/>
      <c r="O44" s="47"/>
      <c r="P44" s="86"/>
    </row>
    <row r="45" spans="2:16" ht="15" customHeight="1">
      <c r="B45" s="84" t="s">
        <v>362</v>
      </c>
      <c r="C45" s="47">
        <v>363</v>
      </c>
      <c r="D45" s="85" t="s">
        <v>284</v>
      </c>
      <c r="E45" s="85" t="s">
        <v>284</v>
      </c>
      <c r="F45" s="85" t="s">
        <v>284</v>
      </c>
      <c r="G45" s="86">
        <v>4</v>
      </c>
      <c r="H45" s="47">
        <v>1</v>
      </c>
      <c r="I45" s="47">
        <v>5</v>
      </c>
      <c r="J45" s="47">
        <f t="shared" si="1"/>
        <v>10</v>
      </c>
      <c r="K45" s="47">
        <v>75</v>
      </c>
      <c r="L45" s="47">
        <v>114</v>
      </c>
      <c r="M45" s="47">
        <v>107</v>
      </c>
      <c r="N45" s="47">
        <v>44</v>
      </c>
      <c r="O45" s="86">
        <v>13</v>
      </c>
      <c r="P45" s="86" t="s">
        <v>284</v>
      </c>
    </row>
    <row r="46" spans="2:16" ht="15" customHeight="1">
      <c r="B46" s="84" t="s">
        <v>363</v>
      </c>
      <c r="C46" s="47">
        <v>272</v>
      </c>
      <c r="D46" s="85" t="s">
        <v>284</v>
      </c>
      <c r="E46" s="85">
        <v>1</v>
      </c>
      <c r="F46" s="86">
        <v>1</v>
      </c>
      <c r="G46" s="85">
        <v>1</v>
      </c>
      <c r="H46" s="47">
        <v>8</v>
      </c>
      <c r="I46" s="47">
        <v>8</v>
      </c>
      <c r="J46" s="47">
        <f t="shared" si="1"/>
        <v>19</v>
      </c>
      <c r="K46" s="47">
        <v>67</v>
      </c>
      <c r="L46" s="47">
        <v>93</v>
      </c>
      <c r="M46" s="47">
        <v>69</v>
      </c>
      <c r="N46" s="47">
        <v>25</v>
      </c>
      <c r="O46" s="86">
        <v>2</v>
      </c>
      <c r="P46" s="86" t="s">
        <v>284</v>
      </c>
    </row>
    <row r="47" spans="2:16" ht="15" customHeight="1">
      <c r="B47" s="84" t="s">
        <v>364</v>
      </c>
      <c r="C47" s="47">
        <v>3385</v>
      </c>
      <c r="D47" s="85">
        <v>4</v>
      </c>
      <c r="E47" s="85">
        <v>6</v>
      </c>
      <c r="F47" s="85">
        <v>15</v>
      </c>
      <c r="G47" s="85">
        <v>34</v>
      </c>
      <c r="H47" s="47">
        <v>65</v>
      </c>
      <c r="I47" s="47">
        <v>101</v>
      </c>
      <c r="J47" s="47">
        <f t="shared" si="1"/>
        <v>221</v>
      </c>
      <c r="K47" s="47">
        <v>784</v>
      </c>
      <c r="L47" s="47">
        <v>1089</v>
      </c>
      <c r="M47" s="47">
        <v>928</v>
      </c>
      <c r="N47" s="47">
        <v>357</v>
      </c>
      <c r="O47" s="86">
        <v>83</v>
      </c>
      <c r="P47" s="86" t="s">
        <v>284</v>
      </c>
    </row>
    <row r="48" spans="2:16" ht="15" customHeight="1">
      <c r="B48" s="84" t="s">
        <v>365</v>
      </c>
      <c r="C48" s="47">
        <v>723</v>
      </c>
      <c r="D48" s="85">
        <v>2</v>
      </c>
      <c r="E48" s="85" t="s">
        <v>284</v>
      </c>
      <c r="F48" s="85">
        <v>3</v>
      </c>
      <c r="G48" s="85">
        <v>7</v>
      </c>
      <c r="H48" s="47">
        <v>15</v>
      </c>
      <c r="I48" s="47">
        <v>25</v>
      </c>
      <c r="J48" s="47">
        <f t="shared" si="1"/>
        <v>50</v>
      </c>
      <c r="K48" s="47">
        <v>207</v>
      </c>
      <c r="L48" s="47">
        <v>243</v>
      </c>
      <c r="M48" s="47">
        <v>152</v>
      </c>
      <c r="N48" s="47">
        <v>53</v>
      </c>
      <c r="O48" s="86">
        <v>10</v>
      </c>
      <c r="P48" s="86" t="s">
        <v>284</v>
      </c>
    </row>
    <row r="49" spans="2:16" ht="15" customHeight="1">
      <c r="B49" s="84" t="s">
        <v>366</v>
      </c>
      <c r="C49" s="47">
        <v>242</v>
      </c>
      <c r="D49" s="85" t="s">
        <v>284</v>
      </c>
      <c r="E49" s="85" t="s">
        <v>284</v>
      </c>
      <c r="F49" s="85">
        <v>3</v>
      </c>
      <c r="G49" s="85">
        <v>4</v>
      </c>
      <c r="H49" s="47">
        <v>5</v>
      </c>
      <c r="I49" s="47">
        <v>11</v>
      </c>
      <c r="J49" s="47">
        <f t="shared" si="1"/>
        <v>23</v>
      </c>
      <c r="K49" s="47">
        <v>82</v>
      </c>
      <c r="L49" s="47">
        <v>89</v>
      </c>
      <c r="M49" s="47">
        <v>29</v>
      </c>
      <c r="N49" s="47">
        <v>20</v>
      </c>
      <c r="O49" s="86">
        <v>3</v>
      </c>
      <c r="P49" s="86" t="s">
        <v>284</v>
      </c>
    </row>
    <row r="50" spans="2:16" ht="12.75" customHeight="1">
      <c r="B50" s="84"/>
      <c r="C50" s="47"/>
      <c r="D50" s="85"/>
      <c r="E50" s="85"/>
      <c r="F50" s="85"/>
      <c r="G50" s="85"/>
      <c r="H50" s="47"/>
      <c r="I50" s="47"/>
      <c r="J50" s="47"/>
      <c r="K50" s="47"/>
      <c r="L50" s="47"/>
      <c r="M50" s="47"/>
      <c r="N50" s="47"/>
      <c r="O50" s="47"/>
      <c r="P50" s="86"/>
    </row>
    <row r="51" spans="2:16" ht="15" customHeight="1">
      <c r="B51" s="84" t="s">
        <v>367</v>
      </c>
      <c r="C51" s="47">
        <v>97</v>
      </c>
      <c r="D51" s="85" t="s">
        <v>284</v>
      </c>
      <c r="E51" s="85" t="s">
        <v>284</v>
      </c>
      <c r="F51" s="85">
        <v>2</v>
      </c>
      <c r="G51" s="85" t="s">
        <v>284</v>
      </c>
      <c r="H51" s="47">
        <v>2</v>
      </c>
      <c r="I51" s="47">
        <v>5</v>
      </c>
      <c r="J51" s="47">
        <f t="shared" si="1"/>
        <v>9</v>
      </c>
      <c r="K51" s="47">
        <v>25</v>
      </c>
      <c r="L51" s="47">
        <v>31</v>
      </c>
      <c r="M51" s="47">
        <v>25</v>
      </c>
      <c r="N51" s="47">
        <v>6</v>
      </c>
      <c r="O51" s="86" t="s">
        <v>284</v>
      </c>
      <c r="P51" s="86" t="s">
        <v>284</v>
      </c>
    </row>
    <row r="52" spans="2:16" ht="15" customHeight="1">
      <c r="B52" s="84" t="s">
        <v>368</v>
      </c>
      <c r="C52" s="47">
        <v>710</v>
      </c>
      <c r="D52" s="85" t="s">
        <v>284</v>
      </c>
      <c r="E52" s="85" t="s">
        <v>284</v>
      </c>
      <c r="F52" s="85">
        <v>6</v>
      </c>
      <c r="G52" s="85">
        <v>3</v>
      </c>
      <c r="H52" s="47">
        <v>18</v>
      </c>
      <c r="I52" s="47">
        <v>23</v>
      </c>
      <c r="J52" s="47">
        <f t="shared" si="1"/>
        <v>50</v>
      </c>
      <c r="K52" s="47">
        <v>205</v>
      </c>
      <c r="L52" s="47">
        <v>219</v>
      </c>
      <c r="M52" s="47">
        <v>160</v>
      </c>
      <c r="N52" s="47">
        <v>66</v>
      </c>
      <c r="O52" s="86">
        <v>10</v>
      </c>
      <c r="P52" s="86" t="s">
        <v>284</v>
      </c>
    </row>
    <row r="53" spans="2:16" ht="15" customHeight="1">
      <c r="B53" s="84" t="s">
        <v>369</v>
      </c>
      <c r="C53" s="47">
        <v>1870</v>
      </c>
      <c r="D53" s="85">
        <v>1</v>
      </c>
      <c r="E53" s="85">
        <v>3</v>
      </c>
      <c r="F53" s="85">
        <v>6</v>
      </c>
      <c r="G53" s="85">
        <v>25</v>
      </c>
      <c r="H53" s="47">
        <v>31</v>
      </c>
      <c r="I53" s="47">
        <v>67</v>
      </c>
      <c r="J53" s="47">
        <f t="shared" si="1"/>
        <v>132</v>
      </c>
      <c r="K53" s="47">
        <v>508</v>
      </c>
      <c r="L53" s="47">
        <v>625</v>
      </c>
      <c r="M53" s="47">
        <v>440</v>
      </c>
      <c r="N53" s="47">
        <v>141</v>
      </c>
      <c r="O53" s="86">
        <v>24</v>
      </c>
      <c r="P53" s="86">
        <v>1</v>
      </c>
    </row>
    <row r="54" spans="2:16" ht="15" customHeight="1">
      <c r="B54" s="84" t="s">
        <v>370</v>
      </c>
      <c r="C54" s="47">
        <v>3174</v>
      </c>
      <c r="D54" s="85">
        <v>3</v>
      </c>
      <c r="E54" s="85">
        <v>8</v>
      </c>
      <c r="F54" s="85">
        <v>22</v>
      </c>
      <c r="G54" s="85">
        <v>25</v>
      </c>
      <c r="H54" s="47">
        <v>44</v>
      </c>
      <c r="I54" s="47">
        <v>74</v>
      </c>
      <c r="J54" s="47">
        <f t="shared" si="1"/>
        <v>173</v>
      </c>
      <c r="K54" s="47">
        <v>697</v>
      </c>
      <c r="L54" s="47">
        <v>1042</v>
      </c>
      <c r="M54" s="47">
        <v>871</v>
      </c>
      <c r="N54" s="47">
        <v>313</v>
      </c>
      <c r="O54" s="86">
        <v>61</v>
      </c>
      <c r="P54" s="86" t="s">
        <v>284</v>
      </c>
    </row>
    <row r="55" spans="2:16" ht="15" customHeight="1">
      <c r="B55" s="84" t="s">
        <v>371</v>
      </c>
      <c r="C55" s="47">
        <v>168</v>
      </c>
      <c r="D55" s="85" t="s">
        <v>284</v>
      </c>
      <c r="E55" s="85" t="s">
        <v>284</v>
      </c>
      <c r="F55" s="86">
        <v>2</v>
      </c>
      <c r="G55" s="85">
        <v>2</v>
      </c>
      <c r="H55" s="47">
        <v>7</v>
      </c>
      <c r="I55" s="47">
        <v>7</v>
      </c>
      <c r="J55" s="47">
        <f t="shared" si="1"/>
        <v>18</v>
      </c>
      <c r="K55" s="47">
        <v>47</v>
      </c>
      <c r="L55" s="47">
        <v>51</v>
      </c>
      <c r="M55" s="47">
        <v>34</v>
      </c>
      <c r="N55" s="47">
        <v>16</v>
      </c>
      <c r="O55" s="86" t="s">
        <v>284</v>
      </c>
      <c r="P55" s="86" t="s">
        <v>284</v>
      </c>
    </row>
    <row r="56" spans="2:16">
      <c r="B56" s="11"/>
      <c r="C56" s="11"/>
      <c r="D56" s="85"/>
      <c r="E56" s="11"/>
      <c r="F56" s="11"/>
      <c r="G56" s="11"/>
      <c r="H56" s="11"/>
      <c r="I56" s="11"/>
      <c r="J56" s="47"/>
      <c r="K56" s="11"/>
      <c r="L56" s="11"/>
      <c r="M56" s="11"/>
      <c r="N56" s="11"/>
      <c r="O56" s="11"/>
      <c r="P56" s="86"/>
    </row>
    <row r="57" spans="2:16">
      <c r="B57" s="84" t="s">
        <v>372</v>
      </c>
      <c r="C57" s="85">
        <v>8886</v>
      </c>
      <c r="D57" s="85">
        <v>5</v>
      </c>
      <c r="E57" s="85">
        <v>11</v>
      </c>
      <c r="F57" s="85">
        <v>43</v>
      </c>
      <c r="G57" s="85">
        <v>77</v>
      </c>
      <c r="H57" s="85">
        <v>160</v>
      </c>
      <c r="I57" s="85">
        <v>206</v>
      </c>
      <c r="J57" s="47">
        <f t="shared" si="1"/>
        <v>497</v>
      </c>
      <c r="K57" s="85">
        <v>1838</v>
      </c>
      <c r="L57" s="85">
        <v>2865</v>
      </c>
      <c r="M57" s="85">
        <v>2625</v>
      </c>
      <c r="N57" s="85">
        <v>919</v>
      </c>
      <c r="O57" s="85">
        <v>169</v>
      </c>
      <c r="P57" s="86" t="s">
        <v>284</v>
      </c>
    </row>
    <row r="58" spans="2:16">
      <c r="B58" s="84" t="s">
        <v>373</v>
      </c>
      <c r="C58" s="85">
        <v>22</v>
      </c>
      <c r="D58" s="85" t="s">
        <v>284</v>
      </c>
      <c r="E58" s="85" t="s">
        <v>284</v>
      </c>
      <c r="F58" s="85" t="s">
        <v>284</v>
      </c>
      <c r="G58" s="85" t="s">
        <v>284</v>
      </c>
      <c r="H58" s="85">
        <v>1</v>
      </c>
      <c r="I58" s="85" t="s">
        <v>284</v>
      </c>
      <c r="J58" s="47">
        <f t="shared" si="1"/>
        <v>1</v>
      </c>
      <c r="K58" s="85">
        <v>5</v>
      </c>
      <c r="L58" s="85">
        <v>6</v>
      </c>
      <c r="M58" s="85">
        <v>6</v>
      </c>
      <c r="N58" s="85">
        <v>4</v>
      </c>
      <c r="O58" s="86">
        <v>2</v>
      </c>
      <c r="P58" s="86" t="s">
        <v>284</v>
      </c>
    </row>
    <row r="59" spans="2:16">
      <c r="B59" s="84" t="s">
        <v>374</v>
      </c>
      <c r="C59" s="85">
        <v>87</v>
      </c>
      <c r="D59" s="85">
        <v>1</v>
      </c>
      <c r="E59" s="85" t="s">
        <v>284</v>
      </c>
      <c r="F59" s="85">
        <v>2</v>
      </c>
      <c r="G59" s="86">
        <v>2</v>
      </c>
      <c r="H59" s="85">
        <v>1</v>
      </c>
      <c r="I59" s="85">
        <v>3</v>
      </c>
      <c r="J59" s="47">
        <f t="shared" si="1"/>
        <v>8</v>
      </c>
      <c r="K59" s="85">
        <v>26</v>
      </c>
      <c r="L59" s="85">
        <v>27</v>
      </c>
      <c r="M59" s="85">
        <v>19</v>
      </c>
      <c r="N59" s="85">
        <v>6</v>
      </c>
      <c r="O59" s="85">
        <v>1</v>
      </c>
      <c r="P59" s="86" t="s">
        <v>284</v>
      </c>
    </row>
    <row r="60" spans="2:16">
      <c r="B60" s="84" t="s">
        <v>375</v>
      </c>
      <c r="C60" s="85">
        <v>851</v>
      </c>
      <c r="D60" s="85" t="s">
        <v>284</v>
      </c>
      <c r="E60" s="86">
        <v>1</v>
      </c>
      <c r="F60" s="85">
        <v>3</v>
      </c>
      <c r="G60" s="85">
        <v>4</v>
      </c>
      <c r="H60" s="85">
        <v>15</v>
      </c>
      <c r="I60" s="85">
        <v>19</v>
      </c>
      <c r="J60" s="47">
        <f t="shared" si="1"/>
        <v>42</v>
      </c>
      <c r="K60" s="85">
        <v>217</v>
      </c>
      <c r="L60" s="85">
        <v>261</v>
      </c>
      <c r="M60" s="85">
        <v>214</v>
      </c>
      <c r="N60" s="85">
        <v>89</v>
      </c>
      <c r="O60" s="85">
        <v>19</v>
      </c>
      <c r="P60" s="86" t="s">
        <v>284</v>
      </c>
    </row>
    <row r="61" spans="2:16">
      <c r="B61" s="84" t="s">
        <v>376</v>
      </c>
      <c r="C61" s="85">
        <v>157</v>
      </c>
      <c r="D61" s="85">
        <v>1</v>
      </c>
      <c r="E61" s="85" t="s">
        <v>284</v>
      </c>
      <c r="F61" s="85">
        <v>1</v>
      </c>
      <c r="G61" s="85">
        <v>1</v>
      </c>
      <c r="H61" s="85">
        <v>4</v>
      </c>
      <c r="I61" s="85">
        <v>2</v>
      </c>
      <c r="J61" s="47">
        <f t="shared" si="1"/>
        <v>8</v>
      </c>
      <c r="K61" s="85">
        <v>18</v>
      </c>
      <c r="L61" s="85">
        <v>44</v>
      </c>
      <c r="M61" s="85">
        <v>47</v>
      </c>
      <c r="N61" s="85">
        <v>32</v>
      </c>
      <c r="O61" s="85">
        <v>4</v>
      </c>
      <c r="P61" s="86" t="s">
        <v>284</v>
      </c>
    </row>
    <row r="62" spans="2:16">
      <c r="B62" s="84"/>
      <c r="C62" s="85"/>
      <c r="D62" s="85"/>
      <c r="E62" s="85"/>
      <c r="F62" s="85"/>
      <c r="G62" s="85"/>
      <c r="H62" s="85"/>
      <c r="I62" s="85"/>
      <c r="J62" s="47"/>
      <c r="K62" s="85"/>
      <c r="L62" s="85"/>
      <c r="M62" s="85"/>
      <c r="N62" s="85"/>
      <c r="O62" s="85"/>
      <c r="P62" s="86"/>
    </row>
    <row r="63" spans="2:16">
      <c r="B63" s="84" t="s">
        <v>377</v>
      </c>
      <c r="C63" s="85">
        <v>1074</v>
      </c>
      <c r="D63" s="85">
        <v>1</v>
      </c>
      <c r="E63" s="85">
        <v>1</v>
      </c>
      <c r="F63" s="85">
        <v>4</v>
      </c>
      <c r="G63" s="85">
        <v>12</v>
      </c>
      <c r="H63" s="85">
        <v>27</v>
      </c>
      <c r="I63" s="85">
        <v>40</v>
      </c>
      <c r="J63" s="47">
        <f t="shared" si="1"/>
        <v>84</v>
      </c>
      <c r="K63" s="85">
        <v>312</v>
      </c>
      <c r="L63" s="85">
        <v>348</v>
      </c>
      <c r="M63" s="85">
        <v>239</v>
      </c>
      <c r="N63" s="85">
        <v>78</v>
      </c>
      <c r="O63" s="85">
        <v>18</v>
      </c>
      <c r="P63" s="86" t="s">
        <v>284</v>
      </c>
    </row>
    <row r="64" spans="2:16">
      <c r="B64" s="84" t="s">
        <v>378</v>
      </c>
      <c r="C64" s="85">
        <v>1813</v>
      </c>
      <c r="D64" s="85">
        <v>1</v>
      </c>
      <c r="E64" s="85" t="s">
        <v>284</v>
      </c>
      <c r="F64" s="85">
        <v>3</v>
      </c>
      <c r="G64" s="85">
        <v>7</v>
      </c>
      <c r="H64" s="85">
        <v>11</v>
      </c>
      <c r="I64" s="85">
        <v>25</v>
      </c>
      <c r="J64" s="47">
        <f t="shared" si="1"/>
        <v>46</v>
      </c>
      <c r="K64" s="85">
        <v>233</v>
      </c>
      <c r="L64" s="85">
        <v>552</v>
      </c>
      <c r="M64" s="85">
        <v>605</v>
      </c>
      <c r="N64" s="85">
        <v>267</v>
      </c>
      <c r="O64" s="85">
        <v>49</v>
      </c>
      <c r="P64" s="86" t="s">
        <v>284</v>
      </c>
    </row>
    <row r="65" spans="2:16">
      <c r="B65" s="84" t="s">
        <v>379</v>
      </c>
      <c r="C65" s="85">
        <v>58</v>
      </c>
      <c r="D65" s="85" t="s">
        <v>284</v>
      </c>
      <c r="E65" s="85" t="s">
        <v>284</v>
      </c>
      <c r="F65" s="85" t="s">
        <v>284</v>
      </c>
      <c r="G65" s="85" t="s">
        <v>284</v>
      </c>
      <c r="H65" s="85">
        <v>1</v>
      </c>
      <c r="I65" s="85">
        <v>5</v>
      </c>
      <c r="J65" s="47">
        <f t="shared" si="1"/>
        <v>6</v>
      </c>
      <c r="K65" s="85">
        <v>19</v>
      </c>
      <c r="L65" s="85">
        <v>14</v>
      </c>
      <c r="M65" s="85">
        <v>11</v>
      </c>
      <c r="N65" s="85">
        <v>8</v>
      </c>
      <c r="O65" s="86" t="s">
        <v>284</v>
      </c>
      <c r="P65" s="86" t="s">
        <v>284</v>
      </c>
    </row>
    <row r="66" spans="2:16">
      <c r="B66" s="84" t="s">
        <v>380</v>
      </c>
      <c r="C66" s="85">
        <v>90</v>
      </c>
      <c r="D66" s="85" t="s">
        <v>284</v>
      </c>
      <c r="E66" s="85" t="s">
        <v>284</v>
      </c>
      <c r="F66" s="85" t="s">
        <v>284</v>
      </c>
      <c r="G66" s="85">
        <v>1</v>
      </c>
      <c r="H66" s="85">
        <v>3</v>
      </c>
      <c r="I66" s="86">
        <v>5</v>
      </c>
      <c r="J66" s="47">
        <f t="shared" si="1"/>
        <v>9</v>
      </c>
      <c r="K66" s="85">
        <v>26</v>
      </c>
      <c r="L66" s="85">
        <v>19</v>
      </c>
      <c r="M66" s="85">
        <v>23</v>
      </c>
      <c r="N66" s="85">
        <v>10</v>
      </c>
      <c r="O66" s="85">
        <v>1</v>
      </c>
      <c r="P66" s="86" t="s">
        <v>284</v>
      </c>
    </row>
    <row r="67" spans="2:16">
      <c r="B67" s="84" t="s">
        <v>381</v>
      </c>
      <c r="C67" s="85">
        <v>9332</v>
      </c>
      <c r="D67" s="85">
        <v>3</v>
      </c>
      <c r="E67" s="85">
        <v>6</v>
      </c>
      <c r="F67" s="85">
        <v>29</v>
      </c>
      <c r="G67" s="85">
        <v>55</v>
      </c>
      <c r="H67" s="85">
        <v>112</v>
      </c>
      <c r="I67" s="85">
        <v>191</v>
      </c>
      <c r="J67" s="47">
        <f t="shared" si="1"/>
        <v>393</v>
      </c>
      <c r="K67" s="85">
        <v>1778</v>
      </c>
      <c r="L67" s="85">
        <v>2882</v>
      </c>
      <c r="M67" s="85">
        <v>2811</v>
      </c>
      <c r="N67" s="85">
        <v>1185</v>
      </c>
      <c r="O67" s="85">
        <v>278</v>
      </c>
      <c r="P67" s="86" t="s">
        <v>284</v>
      </c>
    </row>
    <row r="68" spans="2:16">
      <c r="B68" s="84"/>
      <c r="C68" s="85"/>
      <c r="D68" s="85"/>
      <c r="E68" s="85"/>
      <c r="F68" s="85"/>
      <c r="G68" s="85"/>
      <c r="H68" s="85"/>
      <c r="I68" s="85"/>
      <c r="J68" s="47"/>
      <c r="K68" s="85"/>
      <c r="L68" s="85"/>
      <c r="M68" s="85"/>
      <c r="N68" s="85"/>
      <c r="O68" s="85"/>
      <c r="P68" s="86"/>
    </row>
    <row r="69" spans="2:16">
      <c r="B69" s="84" t="s">
        <v>382</v>
      </c>
      <c r="C69" s="85">
        <v>181</v>
      </c>
      <c r="D69" s="85">
        <v>1</v>
      </c>
      <c r="E69" s="85" t="s">
        <v>284</v>
      </c>
      <c r="F69" s="85" t="s">
        <v>284</v>
      </c>
      <c r="G69" s="85">
        <v>5</v>
      </c>
      <c r="H69" s="85">
        <v>7</v>
      </c>
      <c r="I69" s="85">
        <v>14</v>
      </c>
      <c r="J69" s="47">
        <f t="shared" si="1"/>
        <v>26</v>
      </c>
      <c r="K69" s="85">
        <v>40</v>
      </c>
      <c r="L69" s="85">
        <v>69</v>
      </c>
      <c r="M69" s="85">
        <v>30</v>
      </c>
      <c r="N69" s="85">
        <v>13</v>
      </c>
      <c r="O69" s="85">
        <v>4</v>
      </c>
      <c r="P69" s="86" t="s">
        <v>284</v>
      </c>
    </row>
    <row r="70" spans="2:16">
      <c r="B70" s="84" t="s">
        <v>383</v>
      </c>
      <c r="C70" s="85">
        <v>638</v>
      </c>
      <c r="D70" s="85" t="s">
        <v>284</v>
      </c>
      <c r="E70" s="85">
        <v>2</v>
      </c>
      <c r="F70" s="85">
        <v>3</v>
      </c>
      <c r="G70" s="85">
        <v>6</v>
      </c>
      <c r="H70" s="85">
        <v>5</v>
      </c>
      <c r="I70" s="85">
        <v>14</v>
      </c>
      <c r="J70" s="47">
        <f t="shared" si="1"/>
        <v>30</v>
      </c>
      <c r="K70" s="85">
        <v>138</v>
      </c>
      <c r="L70" s="85">
        <v>210</v>
      </c>
      <c r="M70" s="85">
        <v>189</v>
      </c>
      <c r="N70" s="85">
        <v>59</v>
      </c>
      <c r="O70" s="85">
        <v>12</v>
      </c>
      <c r="P70" s="86" t="s">
        <v>284</v>
      </c>
    </row>
    <row r="71" spans="2:16">
      <c r="B71" s="84" t="s">
        <v>384</v>
      </c>
      <c r="C71" s="85">
        <v>310</v>
      </c>
      <c r="D71" s="85" t="s">
        <v>284</v>
      </c>
      <c r="E71" s="85" t="s">
        <v>284</v>
      </c>
      <c r="F71" s="85" t="s">
        <v>284</v>
      </c>
      <c r="G71" s="85">
        <v>1</v>
      </c>
      <c r="H71" s="85">
        <v>7</v>
      </c>
      <c r="I71" s="85">
        <v>8</v>
      </c>
      <c r="J71" s="47">
        <f t="shared" si="1"/>
        <v>16</v>
      </c>
      <c r="K71" s="85">
        <v>89</v>
      </c>
      <c r="L71" s="85">
        <v>88</v>
      </c>
      <c r="M71" s="85">
        <v>78</v>
      </c>
      <c r="N71" s="85">
        <v>31</v>
      </c>
      <c r="O71" s="85">
        <v>5</v>
      </c>
      <c r="P71" s="86" t="s">
        <v>284</v>
      </c>
    </row>
    <row r="72" spans="2:16">
      <c r="B72" s="84" t="s">
        <v>385</v>
      </c>
      <c r="C72" s="85">
        <v>427</v>
      </c>
      <c r="D72" s="85" t="s">
        <v>284</v>
      </c>
      <c r="E72" s="85" t="s">
        <v>284</v>
      </c>
      <c r="F72" s="85">
        <v>2</v>
      </c>
      <c r="G72" s="85">
        <v>4</v>
      </c>
      <c r="H72" s="85">
        <v>13</v>
      </c>
      <c r="I72" s="85">
        <v>19</v>
      </c>
      <c r="J72" s="47">
        <f t="shared" si="1"/>
        <v>38</v>
      </c>
      <c r="K72" s="85">
        <v>122</v>
      </c>
      <c r="L72" s="85">
        <v>130</v>
      </c>
      <c r="M72" s="85">
        <v>83</v>
      </c>
      <c r="N72" s="85">
        <v>39</v>
      </c>
      <c r="O72" s="85">
        <v>15</v>
      </c>
      <c r="P72" s="86" t="s">
        <v>284</v>
      </c>
    </row>
    <row r="73" spans="2:16">
      <c r="B73" s="84" t="s">
        <v>386</v>
      </c>
      <c r="C73" s="85">
        <v>223</v>
      </c>
      <c r="D73" s="85" t="s">
        <v>284</v>
      </c>
      <c r="E73" s="85" t="s">
        <v>284</v>
      </c>
      <c r="F73" s="85">
        <v>1</v>
      </c>
      <c r="G73" s="85">
        <v>4</v>
      </c>
      <c r="H73" s="85">
        <v>5</v>
      </c>
      <c r="I73" s="85">
        <v>6</v>
      </c>
      <c r="J73" s="47">
        <f t="shared" si="1"/>
        <v>16</v>
      </c>
      <c r="K73" s="85">
        <v>51</v>
      </c>
      <c r="L73" s="85">
        <v>74</v>
      </c>
      <c r="M73" s="85">
        <v>58</v>
      </c>
      <c r="N73" s="85">
        <v>21</v>
      </c>
      <c r="O73" s="85">
        <v>3</v>
      </c>
      <c r="P73" s="86" t="s">
        <v>284</v>
      </c>
    </row>
    <row r="74" spans="2:16">
      <c r="B74" s="84"/>
      <c r="C74" s="85"/>
      <c r="D74" s="85"/>
      <c r="E74" s="85"/>
      <c r="F74" s="85"/>
      <c r="G74" s="85"/>
      <c r="H74" s="85"/>
      <c r="I74" s="85"/>
      <c r="J74" s="47"/>
      <c r="K74" s="85"/>
      <c r="L74" s="85"/>
      <c r="M74" s="85"/>
      <c r="N74" s="85"/>
      <c r="O74" s="85"/>
      <c r="P74" s="86"/>
    </row>
    <row r="75" spans="2:16">
      <c r="B75" s="84" t="s">
        <v>387</v>
      </c>
      <c r="C75" s="85">
        <v>883</v>
      </c>
      <c r="D75" s="85" t="s">
        <v>284</v>
      </c>
      <c r="E75" s="85">
        <v>1</v>
      </c>
      <c r="F75" s="85">
        <v>2</v>
      </c>
      <c r="G75" s="85">
        <v>3</v>
      </c>
      <c r="H75" s="85">
        <v>9</v>
      </c>
      <c r="I75" s="85">
        <v>26</v>
      </c>
      <c r="J75" s="47">
        <f t="shared" ref="J75:J107" si="2">SUM(E75:I75)</f>
        <v>41</v>
      </c>
      <c r="K75" s="85">
        <v>190</v>
      </c>
      <c r="L75" s="85">
        <v>286</v>
      </c>
      <c r="M75" s="85">
        <v>260</v>
      </c>
      <c r="N75" s="85">
        <v>90</v>
      </c>
      <c r="O75" s="85">
        <v>18</v>
      </c>
      <c r="P75" s="86" t="s">
        <v>284</v>
      </c>
    </row>
    <row r="76" spans="2:16">
      <c r="B76" s="84" t="s">
        <v>388</v>
      </c>
      <c r="C76" s="85">
        <v>196</v>
      </c>
      <c r="D76" s="85" t="s">
        <v>284</v>
      </c>
      <c r="E76" s="85" t="s">
        <v>284</v>
      </c>
      <c r="F76" s="86">
        <v>1</v>
      </c>
      <c r="G76" s="85" t="s">
        <v>284</v>
      </c>
      <c r="H76" s="85">
        <v>3</v>
      </c>
      <c r="I76" s="85">
        <v>11</v>
      </c>
      <c r="J76" s="47">
        <f t="shared" si="2"/>
        <v>15</v>
      </c>
      <c r="K76" s="85">
        <v>55</v>
      </c>
      <c r="L76" s="85">
        <v>73</v>
      </c>
      <c r="M76" s="85">
        <v>34</v>
      </c>
      <c r="N76" s="85">
        <v>19</v>
      </c>
      <c r="O76" s="85">
        <v>1</v>
      </c>
      <c r="P76" s="86" t="s">
        <v>284</v>
      </c>
    </row>
    <row r="77" spans="2:16">
      <c r="B77" s="84" t="s">
        <v>389</v>
      </c>
      <c r="C77" s="85">
        <v>1545</v>
      </c>
      <c r="D77" s="85">
        <v>1</v>
      </c>
      <c r="E77" s="85">
        <v>1</v>
      </c>
      <c r="F77" s="85">
        <v>5</v>
      </c>
      <c r="G77" s="85">
        <v>20</v>
      </c>
      <c r="H77" s="85">
        <v>22</v>
      </c>
      <c r="I77" s="85">
        <v>43</v>
      </c>
      <c r="J77" s="47">
        <f t="shared" si="2"/>
        <v>91</v>
      </c>
      <c r="K77" s="85">
        <v>353</v>
      </c>
      <c r="L77" s="85">
        <v>483</v>
      </c>
      <c r="M77" s="85">
        <v>394</v>
      </c>
      <c r="N77" s="85">
        <v>173</v>
      </c>
      <c r="O77" s="85">
        <v>26</v>
      </c>
      <c r="P77" s="86" t="s">
        <v>284</v>
      </c>
    </row>
    <row r="78" spans="2:16">
      <c r="B78" s="84" t="s">
        <v>390</v>
      </c>
      <c r="C78" s="85">
        <v>693</v>
      </c>
      <c r="D78" s="85" t="s">
        <v>284</v>
      </c>
      <c r="E78" s="86">
        <v>1</v>
      </c>
      <c r="F78" s="85">
        <v>3</v>
      </c>
      <c r="G78" s="85">
        <v>9</v>
      </c>
      <c r="H78" s="85">
        <v>26</v>
      </c>
      <c r="I78" s="85">
        <v>30</v>
      </c>
      <c r="J78" s="47">
        <f t="shared" si="2"/>
        <v>69</v>
      </c>
      <c r="K78" s="85">
        <v>212</v>
      </c>
      <c r="L78" s="85">
        <v>220</v>
      </c>
      <c r="M78" s="85">
        <v>140</v>
      </c>
      <c r="N78" s="85">
        <v>41</v>
      </c>
      <c r="O78" s="85">
        <v>11</v>
      </c>
      <c r="P78" s="86" t="s">
        <v>284</v>
      </c>
    </row>
    <row r="79" spans="2:16">
      <c r="B79" s="84" t="s">
        <v>391</v>
      </c>
      <c r="C79" s="85">
        <v>61</v>
      </c>
      <c r="D79" s="85" t="s">
        <v>284</v>
      </c>
      <c r="E79" s="85" t="s">
        <v>284</v>
      </c>
      <c r="F79" s="85" t="s">
        <v>284</v>
      </c>
      <c r="G79" s="85" t="s">
        <v>284</v>
      </c>
      <c r="H79" s="85">
        <v>1</v>
      </c>
      <c r="I79" s="85">
        <v>6</v>
      </c>
      <c r="J79" s="47">
        <f t="shared" si="2"/>
        <v>7</v>
      </c>
      <c r="K79" s="85">
        <v>21</v>
      </c>
      <c r="L79" s="85">
        <v>21</v>
      </c>
      <c r="M79" s="85">
        <v>10</v>
      </c>
      <c r="N79" s="85">
        <v>1</v>
      </c>
      <c r="O79" s="86">
        <v>1</v>
      </c>
      <c r="P79" s="86" t="s">
        <v>284</v>
      </c>
    </row>
    <row r="80" spans="2:16">
      <c r="B80" s="84"/>
      <c r="C80" s="85"/>
      <c r="D80" s="85"/>
      <c r="E80" s="85"/>
      <c r="F80" s="85"/>
      <c r="G80" s="85"/>
      <c r="H80" s="85"/>
      <c r="I80" s="85"/>
      <c r="J80" s="47"/>
      <c r="K80" s="85"/>
      <c r="L80" s="85"/>
      <c r="M80" s="85"/>
      <c r="N80" s="85"/>
      <c r="O80" s="85"/>
      <c r="P80" s="86"/>
    </row>
    <row r="81" spans="2:16">
      <c r="B81" s="84" t="s">
        <v>392</v>
      </c>
      <c r="C81" s="85">
        <v>2084</v>
      </c>
      <c r="D81" s="85">
        <v>1</v>
      </c>
      <c r="E81" s="85">
        <v>5</v>
      </c>
      <c r="F81" s="85">
        <v>12</v>
      </c>
      <c r="G81" s="85">
        <v>20</v>
      </c>
      <c r="H81" s="85">
        <v>52</v>
      </c>
      <c r="I81" s="85">
        <v>95</v>
      </c>
      <c r="J81" s="47">
        <f t="shared" si="2"/>
        <v>184</v>
      </c>
      <c r="K81" s="85">
        <v>634</v>
      </c>
      <c r="L81" s="85">
        <v>636</v>
      </c>
      <c r="M81" s="85">
        <v>468</v>
      </c>
      <c r="N81" s="85">
        <v>137</v>
      </c>
      <c r="O81" s="85">
        <v>26</v>
      </c>
      <c r="P81" s="86">
        <v>1</v>
      </c>
    </row>
    <row r="82" spans="2:16">
      <c r="B82" s="84" t="s">
        <v>393</v>
      </c>
      <c r="C82" s="85">
        <v>580</v>
      </c>
      <c r="D82" s="85" t="s">
        <v>284</v>
      </c>
      <c r="E82" s="85">
        <v>2</v>
      </c>
      <c r="F82" s="85">
        <v>2</v>
      </c>
      <c r="G82" s="85">
        <v>3</v>
      </c>
      <c r="H82" s="85">
        <v>11</v>
      </c>
      <c r="I82" s="85">
        <v>15</v>
      </c>
      <c r="J82" s="47">
        <f t="shared" si="2"/>
        <v>33</v>
      </c>
      <c r="K82" s="85">
        <v>177</v>
      </c>
      <c r="L82" s="85">
        <v>189</v>
      </c>
      <c r="M82" s="85">
        <v>118</v>
      </c>
      <c r="N82" s="85">
        <v>43</v>
      </c>
      <c r="O82" s="85">
        <v>13</v>
      </c>
      <c r="P82" s="86" t="s">
        <v>284</v>
      </c>
    </row>
    <row r="83" spans="2:16">
      <c r="B83" s="84" t="s">
        <v>394</v>
      </c>
      <c r="C83" s="85">
        <v>13454</v>
      </c>
      <c r="D83" s="85">
        <v>5</v>
      </c>
      <c r="E83" s="85">
        <v>10</v>
      </c>
      <c r="F83" s="85">
        <v>25</v>
      </c>
      <c r="G83" s="85">
        <v>56</v>
      </c>
      <c r="H83" s="85">
        <v>104</v>
      </c>
      <c r="I83" s="85">
        <v>185</v>
      </c>
      <c r="J83" s="47">
        <f t="shared" si="2"/>
        <v>380</v>
      </c>
      <c r="K83" s="85">
        <v>1859</v>
      </c>
      <c r="L83" s="85">
        <v>3770</v>
      </c>
      <c r="M83" s="85">
        <v>4701</v>
      </c>
      <c r="N83" s="85">
        <v>2261</v>
      </c>
      <c r="O83" s="85">
        <v>514</v>
      </c>
      <c r="P83" s="86" t="s">
        <v>284</v>
      </c>
    </row>
    <row r="84" spans="2:16">
      <c r="B84" s="84" t="s">
        <v>395</v>
      </c>
      <c r="C84" s="85">
        <v>299</v>
      </c>
      <c r="D84" s="85" t="s">
        <v>284</v>
      </c>
      <c r="E84" s="85">
        <v>1</v>
      </c>
      <c r="F84" s="85">
        <v>3</v>
      </c>
      <c r="G84" s="85">
        <v>6</v>
      </c>
      <c r="H84" s="85">
        <v>8</v>
      </c>
      <c r="I84" s="85">
        <v>15</v>
      </c>
      <c r="J84" s="47">
        <f t="shared" si="2"/>
        <v>33</v>
      </c>
      <c r="K84" s="85">
        <v>94</v>
      </c>
      <c r="L84" s="85">
        <v>86</v>
      </c>
      <c r="M84" s="85">
        <v>58</v>
      </c>
      <c r="N84" s="85">
        <v>23</v>
      </c>
      <c r="O84" s="85">
        <v>5</v>
      </c>
      <c r="P84" s="86" t="s">
        <v>284</v>
      </c>
    </row>
    <row r="85" spans="2:16">
      <c r="B85" s="84" t="s">
        <v>396</v>
      </c>
      <c r="C85" s="85">
        <v>208</v>
      </c>
      <c r="D85" s="85" t="s">
        <v>284</v>
      </c>
      <c r="E85" s="85" t="s">
        <v>284</v>
      </c>
      <c r="F85" s="85">
        <v>1</v>
      </c>
      <c r="G85" s="85">
        <v>1</v>
      </c>
      <c r="H85" s="85">
        <v>3</v>
      </c>
      <c r="I85" s="85">
        <v>9</v>
      </c>
      <c r="J85" s="47">
        <f t="shared" si="2"/>
        <v>14</v>
      </c>
      <c r="K85" s="85">
        <v>69</v>
      </c>
      <c r="L85" s="85">
        <v>70</v>
      </c>
      <c r="M85" s="85">
        <v>36</v>
      </c>
      <c r="N85" s="85">
        <v>14</v>
      </c>
      <c r="O85" s="85">
        <v>2</v>
      </c>
      <c r="P85" s="86" t="s">
        <v>284</v>
      </c>
    </row>
    <row r="86" spans="2:16">
      <c r="B86" s="84"/>
      <c r="C86" s="85"/>
      <c r="D86" s="85"/>
      <c r="E86" s="85"/>
      <c r="F86" s="85"/>
      <c r="G86" s="85"/>
      <c r="H86" s="85"/>
      <c r="I86" s="85"/>
      <c r="J86" s="47"/>
      <c r="K86" s="85"/>
      <c r="L86" s="85"/>
      <c r="M86" s="85"/>
      <c r="N86" s="85"/>
      <c r="O86" s="85"/>
      <c r="P86" s="86"/>
    </row>
    <row r="87" spans="2:16">
      <c r="B87" s="84" t="s">
        <v>397</v>
      </c>
      <c r="C87" s="85">
        <v>24</v>
      </c>
      <c r="D87" s="85" t="s">
        <v>284</v>
      </c>
      <c r="E87" s="85" t="s">
        <v>284</v>
      </c>
      <c r="F87" s="85" t="s">
        <v>284</v>
      </c>
      <c r="G87" s="85" t="s">
        <v>284</v>
      </c>
      <c r="H87" s="85">
        <v>2</v>
      </c>
      <c r="I87" s="85">
        <v>2</v>
      </c>
      <c r="J87" s="47">
        <f t="shared" si="2"/>
        <v>4</v>
      </c>
      <c r="K87" s="85">
        <v>3</v>
      </c>
      <c r="L87" s="85">
        <v>6</v>
      </c>
      <c r="M87" s="85">
        <v>5</v>
      </c>
      <c r="N87" s="85">
        <v>4</v>
      </c>
      <c r="O87" s="86">
        <v>2</v>
      </c>
      <c r="P87" s="86" t="s">
        <v>284</v>
      </c>
    </row>
    <row r="88" spans="2:16">
      <c r="B88" s="84" t="s">
        <v>398</v>
      </c>
      <c r="C88" s="85">
        <v>269</v>
      </c>
      <c r="D88" s="85" t="s">
        <v>284</v>
      </c>
      <c r="E88" s="85" t="s">
        <v>284</v>
      </c>
      <c r="F88" s="85">
        <v>1</v>
      </c>
      <c r="G88" s="85">
        <v>1</v>
      </c>
      <c r="H88" s="85">
        <v>5</v>
      </c>
      <c r="I88" s="85">
        <v>9</v>
      </c>
      <c r="J88" s="47">
        <f t="shared" si="2"/>
        <v>16</v>
      </c>
      <c r="K88" s="85">
        <v>81</v>
      </c>
      <c r="L88" s="85">
        <v>86</v>
      </c>
      <c r="M88" s="85">
        <v>55</v>
      </c>
      <c r="N88" s="85">
        <v>25</v>
      </c>
      <c r="O88" s="85">
        <v>5</v>
      </c>
      <c r="P88" s="86" t="s">
        <v>284</v>
      </c>
    </row>
    <row r="89" spans="2:16">
      <c r="B89" s="84" t="s">
        <v>399</v>
      </c>
      <c r="C89" s="85">
        <v>85</v>
      </c>
      <c r="D89" s="85" t="s">
        <v>284</v>
      </c>
      <c r="E89" s="85" t="s">
        <v>284</v>
      </c>
      <c r="F89" s="85" t="s">
        <v>284</v>
      </c>
      <c r="G89" s="85">
        <v>1</v>
      </c>
      <c r="H89" s="85">
        <v>1</v>
      </c>
      <c r="I89" s="85">
        <v>5</v>
      </c>
      <c r="J89" s="47">
        <f t="shared" si="2"/>
        <v>7</v>
      </c>
      <c r="K89" s="85">
        <v>26</v>
      </c>
      <c r="L89" s="85">
        <v>29</v>
      </c>
      <c r="M89" s="85">
        <v>16</v>
      </c>
      <c r="N89" s="85">
        <v>5</v>
      </c>
      <c r="O89" s="85">
        <v>2</v>
      </c>
      <c r="P89" s="86" t="s">
        <v>284</v>
      </c>
    </row>
    <row r="90" spans="2:16">
      <c r="B90" s="84" t="s">
        <v>400</v>
      </c>
      <c r="C90" s="85">
        <v>257</v>
      </c>
      <c r="D90" s="85" t="s">
        <v>284</v>
      </c>
      <c r="E90" s="85" t="s">
        <v>284</v>
      </c>
      <c r="F90" s="85">
        <v>1</v>
      </c>
      <c r="G90" s="85">
        <v>2</v>
      </c>
      <c r="H90" s="85">
        <v>5</v>
      </c>
      <c r="I90" s="85">
        <v>7</v>
      </c>
      <c r="J90" s="47">
        <f t="shared" si="2"/>
        <v>15</v>
      </c>
      <c r="K90" s="85">
        <v>85</v>
      </c>
      <c r="L90" s="85">
        <v>96</v>
      </c>
      <c r="M90" s="85">
        <v>36</v>
      </c>
      <c r="N90" s="85">
        <v>25</v>
      </c>
      <c r="O90" s="85">
        <v>3</v>
      </c>
      <c r="P90" s="86" t="s">
        <v>284</v>
      </c>
    </row>
    <row r="91" spans="2:16">
      <c r="B91" s="84" t="s">
        <v>401</v>
      </c>
      <c r="C91" s="85">
        <v>3371</v>
      </c>
      <c r="D91" s="85" t="s">
        <v>284</v>
      </c>
      <c r="E91" s="85">
        <v>4</v>
      </c>
      <c r="F91" s="85">
        <v>9</v>
      </c>
      <c r="G91" s="85">
        <v>16</v>
      </c>
      <c r="H91" s="85">
        <v>46</v>
      </c>
      <c r="I91" s="85">
        <v>57</v>
      </c>
      <c r="J91" s="47">
        <f t="shared" si="2"/>
        <v>132</v>
      </c>
      <c r="K91" s="85">
        <v>621</v>
      </c>
      <c r="L91" s="85">
        <v>1175</v>
      </c>
      <c r="M91" s="85">
        <v>1062</v>
      </c>
      <c r="N91" s="85">
        <v>331</v>
      </c>
      <c r="O91" s="85">
        <v>71</v>
      </c>
      <c r="P91" s="86" t="s">
        <v>284</v>
      </c>
    </row>
    <row r="92" spans="2:16">
      <c r="B92" s="84"/>
      <c r="C92" s="85"/>
      <c r="D92" s="85"/>
      <c r="E92" s="85"/>
      <c r="F92" s="85"/>
      <c r="G92" s="85"/>
      <c r="H92" s="85"/>
      <c r="I92" s="85"/>
      <c r="J92" s="47"/>
      <c r="K92" s="85"/>
      <c r="L92" s="85"/>
      <c r="M92" s="85"/>
      <c r="N92" s="85"/>
      <c r="O92" s="85"/>
      <c r="P92" s="86"/>
    </row>
    <row r="93" spans="2:16">
      <c r="B93" s="84" t="s">
        <v>402</v>
      </c>
      <c r="C93" s="85">
        <v>98</v>
      </c>
      <c r="D93" s="85" t="s">
        <v>284</v>
      </c>
      <c r="E93" s="85" t="s">
        <v>284</v>
      </c>
      <c r="F93" s="85" t="s">
        <v>284</v>
      </c>
      <c r="G93" s="85">
        <v>1</v>
      </c>
      <c r="H93" s="85">
        <v>4</v>
      </c>
      <c r="I93" s="85">
        <v>4</v>
      </c>
      <c r="J93" s="47">
        <f t="shared" si="2"/>
        <v>9</v>
      </c>
      <c r="K93" s="85">
        <v>23</v>
      </c>
      <c r="L93" s="85">
        <v>33</v>
      </c>
      <c r="M93" s="85">
        <v>29</v>
      </c>
      <c r="N93" s="85">
        <v>7</v>
      </c>
      <c r="O93" s="85">
        <v>3</v>
      </c>
      <c r="P93" s="86" t="s">
        <v>284</v>
      </c>
    </row>
    <row r="94" spans="2:16">
      <c r="B94" s="84" t="s">
        <v>403</v>
      </c>
      <c r="C94" s="85">
        <v>160</v>
      </c>
      <c r="D94" s="85" t="s">
        <v>284</v>
      </c>
      <c r="E94" s="85" t="s">
        <v>284</v>
      </c>
      <c r="F94" s="86">
        <v>1</v>
      </c>
      <c r="G94" s="85">
        <v>1</v>
      </c>
      <c r="H94" s="85">
        <v>1</v>
      </c>
      <c r="I94" s="85">
        <v>5</v>
      </c>
      <c r="J94" s="47">
        <f t="shared" si="2"/>
        <v>8</v>
      </c>
      <c r="K94" s="85">
        <v>52</v>
      </c>
      <c r="L94" s="85">
        <v>50</v>
      </c>
      <c r="M94" s="85">
        <v>39</v>
      </c>
      <c r="N94" s="85">
        <v>14</v>
      </c>
      <c r="O94" s="85">
        <v>1</v>
      </c>
      <c r="P94" s="86" t="s">
        <v>284</v>
      </c>
    </row>
    <row r="95" spans="2:16">
      <c r="B95" s="84" t="s">
        <v>404</v>
      </c>
      <c r="C95" s="85">
        <v>2259</v>
      </c>
      <c r="D95" s="85">
        <v>4</v>
      </c>
      <c r="E95" s="85">
        <v>4</v>
      </c>
      <c r="F95" s="85">
        <v>21</v>
      </c>
      <c r="G95" s="85">
        <v>21</v>
      </c>
      <c r="H95" s="85">
        <v>47</v>
      </c>
      <c r="I95" s="85">
        <v>83</v>
      </c>
      <c r="J95" s="47">
        <f t="shared" si="2"/>
        <v>176</v>
      </c>
      <c r="K95" s="85">
        <v>665</v>
      </c>
      <c r="L95" s="85">
        <v>718</v>
      </c>
      <c r="M95" s="85">
        <v>467</v>
      </c>
      <c r="N95" s="85">
        <v>194</v>
      </c>
      <c r="O95" s="85">
        <v>29</v>
      </c>
      <c r="P95" s="86" t="s">
        <v>284</v>
      </c>
    </row>
    <row r="96" spans="2:16">
      <c r="B96" s="84" t="s">
        <v>405</v>
      </c>
      <c r="C96" s="85">
        <v>1596</v>
      </c>
      <c r="D96" s="85" t="s">
        <v>284</v>
      </c>
      <c r="E96" s="85">
        <v>3</v>
      </c>
      <c r="F96" s="85">
        <v>6</v>
      </c>
      <c r="G96" s="85">
        <v>21</v>
      </c>
      <c r="H96" s="85">
        <v>42</v>
      </c>
      <c r="I96" s="85">
        <v>61</v>
      </c>
      <c r="J96" s="47">
        <f t="shared" si="2"/>
        <v>133</v>
      </c>
      <c r="K96" s="85">
        <v>424</v>
      </c>
      <c r="L96" s="85">
        <v>526</v>
      </c>
      <c r="M96" s="85">
        <v>344</v>
      </c>
      <c r="N96" s="85">
        <v>147</v>
      </c>
      <c r="O96" s="85">
        <v>25</v>
      </c>
      <c r="P96" s="86" t="s">
        <v>284</v>
      </c>
    </row>
    <row r="97" spans="2:16">
      <c r="B97" s="84" t="s">
        <v>406</v>
      </c>
      <c r="C97" s="85">
        <v>825</v>
      </c>
      <c r="D97" s="85">
        <v>2</v>
      </c>
      <c r="E97" s="86">
        <v>2</v>
      </c>
      <c r="F97" s="85">
        <v>2</v>
      </c>
      <c r="G97" s="85">
        <v>10</v>
      </c>
      <c r="H97" s="85">
        <v>21</v>
      </c>
      <c r="I97" s="85">
        <v>28</v>
      </c>
      <c r="J97" s="47">
        <f t="shared" si="2"/>
        <v>63</v>
      </c>
      <c r="K97" s="85">
        <v>261</v>
      </c>
      <c r="L97" s="85">
        <v>248</v>
      </c>
      <c r="M97" s="85">
        <v>166</v>
      </c>
      <c r="N97" s="85">
        <v>72</v>
      </c>
      <c r="O97" s="85">
        <v>20</v>
      </c>
      <c r="P97" s="86" t="s">
        <v>284</v>
      </c>
    </row>
    <row r="98" spans="2:16">
      <c r="B98" s="84"/>
      <c r="C98" s="85"/>
      <c r="D98" s="85"/>
      <c r="E98" s="85"/>
      <c r="F98" s="85"/>
      <c r="G98" s="85"/>
      <c r="H98" s="85"/>
      <c r="I98" s="85"/>
      <c r="J98" s="47"/>
      <c r="K98" s="85"/>
      <c r="L98" s="85"/>
      <c r="M98" s="85"/>
      <c r="N98" s="85"/>
      <c r="O98" s="85"/>
      <c r="P98" s="86"/>
    </row>
    <row r="99" spans="2:16">
      <c r="B99" s="84" t="s">
        <v>407</v>
      </c>
      <c r="C99" s="85">
        <v>440</v>
      </c>
      <c r="D99" s="85" t="s">
        <v>284</v>
      </c>
      <c r="E99" s="85">
        <v>1</v>
      </c>
      <c r="F99" s="85">
        <v>1</v>
      </c>
      <c r="G99" s="85">
        <v>6</v>
      </c>
      <c r="H99" s="85">
        <v>3</v>
      </c>
      <c r="I99" s="85">
        <v>15</v>
      </c>
      <c r="J99" s="47">
        <f t="shared" si="2"/>
        <v>26</v>
      </c>
      <c r="K99" s="85">
        <v>116</v>
      </c>
      <c r="L99" s="85">
        <v>156</v>
      </c>
      <c r="M99" s="85">
        <v>79</v>
      </c>
      <c r="N99" s="85">
        <v>46</v>
      </c>
      <c r="O99" s="85">
        <v>12</v>
      </c>
      <c r="P99" s="86" t="s">
        <v>284</v>
      </c>
    </row>
    <row r="100" spans="2:16">
      <c r="B100" s="84" t="s">
        <v>408</v>
      </c>
      <c r="C100" s="85">
        <v>64</v>
      </c>
      <c r="D100" s="85" t="s">
        <v>284</v>
      </c>
      <c r="E100" s="85" t="s">
        <v>284</v>
      </c>
      <c r="F100" s="85" t="s">
        <v>284</v>
      </c>
      <c r="G100" s="85">
        <v>2</v>
      </c>
      <c r="H100" s="85">
        <v>1</v>
      </c>
      <c r="I100" s="85">
        <v>7</v>
      </c>
      <c r="J100" s="47">
        <f t="shared" si="2"/>
        <v>10</v>
      </c>
      <c r="K100" s="85">
        <v>16</v>
      </c>
      <c r="L100" s="85">
        <v>23</v>
      </c>
      <c r="M100" s="85">
        <v>6</v>
      </c>
      <c r="N100" s="85">
        <v>8</v>
      </c>
      <c r="O100" s="86" t="s">
        <v>284</v>
      </c>
      <c r="P100" s="86" t="s">
        <v>284</v>
      </c>
    </row>
    <row r="101" spans="2:16">
      <c r="B101" s="84" t="s">
        <v>409</v>
      </c>
      <c r="C101" s="85">
        <v>712</v>
      </c>
      <c r="D101" s="85" t="s">
        <v>284</v>
      </c>
      <c r="E101" s="85" t="s">
        <v>284</v>
      </c>
      <c r="F101" s="85">
        <v>3</v>
      </c>
      <c r="G101" s="85">
        <v>7</v>
      </c>
      <c r="H101" s="85">
        <v>17</v>
      </c>
      <c r="I101" s="85">
        <v>22</v>
      </c>
      <c r="J101" s="47">
        <f t="shared" si="2"/>
        <v>49</v>
      </c>
      <c r="K101" s="85">
        <v>206</v>
      </c>
      <c r="L101" s="85">
        <v>256</v>
      </c>
      <c r="M101" s="85">
        <v>150</v>
      </c>
      <c r="N101" s="85">
        <v>44</v>
      </c>
      <c r="O101" s="85">
        <v>15</v>
      </c>
      <c r="P101" s="86" t="s">
        <v>284</v>
      </c>
    </row>
    <row r="102" spans="2:16">
      <c r="B102" s="84" t="s">
        <v>410</v>
      </c>
      <c r="C102" s="85">
        <v>585</v>
      </c>
      <c r="D102" s="85" t="s">
        <v>284</v>
      </c>
      <c r="E102" s="85" t="s">
        <v>284</v>
      </c>
      <c r="F102" s="85">
        <v>3</v>
      </c>
      <c r="G102" s="85">
        <v>8</v>
      </c>
      <c r="H102" s="85">
        <v>8</v>
      </c>
      <c r="I102" s="85">
        <v>23</v>
      </c>
      <c r="J102" s="47">
        <f t="shared" si="2"/>
        <v>42</v>
      </c>
      <c r="K102" s="85">
        <v>176</v>
      </c>
      <c r="L102" s="85">
        <v>185</v>
      </c>
      <c r="M102" s="85">
        <v>133</v>
      </c>
      <c r="N102" s="85">
        <v>45</v>
      </c>
      <c r="O102" s="85">
        <v>6</v>
      </c>
      <c r="P102" s="86" t="s">
        <v>284</v>
      </c>
    </row>
    <row r="103" spans="2:16">
      <c r="B103" s="84" t="s">
        <v>411</v>
      </c>
      <c r="C103" s="85">
        <v>872</v>
      </c>
      <c r="D103" s="85" t="s">
        <v>284</v>
      </c>
      <c r="E103" s="85">
        <v>1</v>
      </c>
      <c r="F103" s="85">
        <v>7</v>
      </c>
      <c r="G103" s="85">
        <v>11</v>
      </c>
      <c r="H103" s="85">
        <v>22</v>
      </c>
      <c r="I103" s="85">
        <v>36</v>
      </c>
      <c r="J103" s="47">
        <f t="shared" si="2"/>
        <v>77</v>
      </c>
      <c r="K103" s="85">
        <v>246</v>
      </c>
      <c r="L103" s="85">
        <v>265</v>
      </c>
      <c r="M103" s="85">
        <v>195</v>
      </c>
      <c r="N103" s="85">
        <v>80</v>
      </c>
      <c r="O103" s="85">
        <v>17</v>
      </c>
      <c r="P103" s="86" t="s">
        <v>284</v>
      </c>
    </row>
    <row r="104" spans="2:16">
      <c r="B104" s="84"/>
      <c r="C104" s="85"/>
      <c r="D104" s="85"/>
      <c r="E104" s="85"/>
      <c r="F104" s="85"/>
      <c r="G104" s="85"/>
      <c r="H104" s="85"/>
      <c r="I104" s="85"/>
      <c r="J104" s="47"/>
      <c r="K104" s="85"/>
      <c r="L104" s="85"/>
      <c r="M104" s="85"/>
      <c r="N104" s="85"/>
      <c r="O104" s="85"/>
      <c r="P104" s="86"/>
    </row>
    <row r="105" spans="2:16">
      <c r="B105" s="84" t="s">
        <v>412</v>
      </c>
      <c r="C105" s="85">
        <v>3709</v>
      </c>
      <c r="D105" s="85" t="s">
        <v>284</v>
      </c>
      <c r="E105" s="85">
        <v>2</v>
      </c>
      <c r="F105" s="85">
        <v>10</v>
      </c>
      <c r="G105" s="85">
        <v>10</v>
      </c>
      <c r="H105" s="85">
        <v>29</v>
      </c>
      <c r="I105" s="85">
        <v>44</v>
      </c>
      <c r="J105" s="47">
        <f t="shared" si="2"/>
        <v>95</v>
      </c>
      <c r="K105" s="85">
        <v>541</v>
      </c>
      <c r="L105" s="85">
        <v>981</v>
      </c>
      <c r="M105" s="85">
        <v>1290</v>
      </c>
      <c r="N105" s="85">
        <v>668</v>
      </c>
      <c r="O105" s="85">
        <v>138</v>
      </c>
      <c r="P105" s="86" t="s">
        <v>284</v>
      </c>
    </row>
    <row r="106" spans="2:16">
      <c r="B106" s="84" t="s">
        <v>413</v>
      </c>
      <c r="C106" s="85">
        <v>23366</v>
      </c>
      <c r="D106" s="85">
        <v>21</v>
      </c>
      <c r="E106" s="85">
        <v>64</v>
      </c>
      <c r="F106" s="85">
        <v>152</v>
      </c>
      <c r="G106" s="85">
        <v>294</v>
      </c>
      <c r="H106" s="85">
        <v>475</v>
      </c>
      <c r="I106" s="85">
        <v>801</v>
      </c>
      <c r="J106" s="47">
        <f t="shared" si="2"/>
        <v>1786</v>
      </c>
      <c r="K106" s="85">
        <v>6661</v>
      </c>
      <c r="L106" s="85">
        <v>6612</v>
      </c>
      <c r="M106" s="85">
        <v>5303</v>
      </c>
      <c r="N106" s="85">
        <v>2384</v>
      </c>
      <c r="O106" s="85">
        <v>610</v>
      </c>
      <c r="P106" s="86">
        <v>1</v>
      </c>
    </row>
    <row r="107" spans="2:16">
      <c r="B107" s="84" t="s">
        <v>414</v>
      </c>
      <c r="C107" s="85">
        <v>412</v>
      </c>
      <c r="D107" s="85" t="s">
        <v>284</v>
      </c>
      <c r="E107" s="85" t="s">
        <v>284</v>
      </c>
      <c r="F107" s="85" t="s">
        <v>284</v>
      </c>
      <c r="G107" s="85">
        <v>9</v>
      </c>
      <c r="H107" s="85">
        <v>8</v>
      </c>
      <c r="I107" s="85">
        <v>23</v>
      </c>
      <c r="J107" s="47">
        <f t="shared" si="2"/>
        <v>40</v>
      </c>
      <c r="K107" s="85">
        <v>138</v>
      </c>
      <c r="L107" s="85">
        <v>119</v>
      </c>
      <c r="M107" s="85">
        <v>80</v>
      </c>
      <c r="N107" s="85">
        <v>34</v>
      </c>
      <c r="O107" s="85">
        <v>1</v>
      </c>
      <c r="P107" s="86" t="s">
        <v>284</v>
      </c>
    </row>
    <row r="108" spans="2:16">
      <c r="B108" s="84" t="s">
        <v>415</v>
      </c>
      <c r="C108" s="47">
        <f t="shared" ref="C108" si="3">SUM(D108:I108,K108:P108)</f>
        <v>1</v>
      </c>
      <c r="D108" s="85" t="s">
        <v>284</v>
      </c>
      <c r="E108" s="85" t="s">
        <v>284</v>
      </c>
      <c r="F108" s="85" t="s">
        <v>284</v>
      </c>
      <c r="G108" s="85" t="s">
        <v>284</v>
      </c>
      <c r="H108" s="85" t="s">
        <v>284</v>
      </c>
      <c r="I108" s="85" t="s">
        <v>284</v>
      </c>
      <c r="J108" s="85" t="s">
        <v>284</v>
      </c>
      <c r="K108" s="85" t="s">
        <v>284</v>
      </c>
      <c r="L108" s="85">
        <v>1</v>
      </c>
      <c r="M108" s="85" t="s">
        <v>284</v>
      </c>
      <c r="N108" s="85" t="s">
        <v>284</v>
      </c>
      <c r="O108" s="85" t="s">
        <v>284</v>
      </c>
      <c r="P108" s="85" t="s">
        <v>284</v>
      </c>
    </row>
    <row r="109" spans="2:16">
      <c r="B109" s="63"/>
      <c r="C109" s="63"/>
      <c r="D109" s="63"/>
      <c r="E109" s="63"/>
      <c r="F109" s="63"/>
      <c r="G109" s="63"/>
      <c r="H109" s="63"/>
      <c r="I109" s="63"/>
      <c r="J109" s="63"/>
      <c r="K109" s="63"/>
      <c r="L109" s="63"/>
      <c r="M109" s="63"/>
      <c r="N109" s="63"/>
      <c r="O109" s="63"/>
      <c r="P109" s="63"/>
    </row>
    <row r="110" spans="2:16">
      <c r="B110" s="14"/>
      <c r="C110" s="14"/>
      <c r="D110" s="14"/>
      <c r="E110" s="14"/>
      <c r="F110" s="14"/>
      <c r="G110" s="14"/>
      <c r="H110" s="14"/>
      <c r="I110" s="14"/>
      <c r="J110" s="14"/>
      <c r="K110" s="14"/>
      <c r="L110" s="14"/>
      <c r="M110" s="14"/>
      <c r="N110" s="14"/>
      <c r="O110" s="14"/>
      <c r="P110" s="14"/>
    </row>
    <row r="111" spans="2:16">
      <c r="B111" s="2" t="s">
        <v>618</v>
      </c>
    </row>
  </sheetData>
  <mergeCells count="2">
    <mergeCell ref="B5:B6"/>
    <mergeCell ref="C5:C6"/>
  </mergeCells>
  <phoneticPr fontId="1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workbookViewId="0"/>
  </sheetViews>
  <sheetFormatPr defaultRowHeight="15"/>
  <cols>
    <col min="1" max="1" width="9.33203125" style="2"/>
    <col min="2" max="2" width="32" style="2" customWidth="1"/>
    <col min="3" max="3" width="14.83203125" style="2" customWidth="1"/>
    <col min="4" max="16384" width="9.33203125" style="2"/>
  </cols>
  <sheetData>
    <row r="1" spans="1:14" ht="15.75">
      <c r="B1" s="1"/>
    </row>
    <row r="2" spans="1:14">
      <c r="A2" s="212"/>
      <c r="B2" s="324" t="s">
        <v>438</v>
      </c>
      <c r="C2" s="324"/>
      <c r="D2" s="324"/>
      <c r="E2" s="324"/>
      <c r="F2" s="324"/>
      <c r="G2" s="4"/>
      <c r="H2" s="4"/>
    </row>
    <row r="3" spans="1:14" ht="15.75">
      <c r="B3" s="323" t="s">
        <v>439</v>
      </c>
      <c r="C3" s="323"/>
      <c r="D3" s="323"/>
      <c r="E3" s="323"/>
      <c r="F3" s="323"/>
      <c r="G3" s="4"/>
      <c r="H3" s="4"/>
    </row>
    <row r="4" spans="1:14">
      <c r="B4" s="325" t="s">
        <v>617</v>
      </c>
      <c r="C4" s="325"/>
      <c r="D4" s="325"/>
      <c r="E4" s="325"/>
      <c r="F4" s="325"/>
      <c r="G4" s="4"/>
      <c r="H4" s="4"/>
    </row>
    <row r="5" spans="1:14">
      <c r="B5" s="304" t="s">
        <v>440</v>
      </c>
      <c r="C5" s="304" t="s">
        <v>173</v>
      </c>
      <c r="D5" s="327" t="s">
        <v>172</v>
      </c>
      <c r="E5" s="332" t="s">
        <v>327</v>
      </c>
      <c r="F5" s="333"/>
      <c r="G5" s="238"/>
      <c r="H5" s="238"/>
      <c r="I5" s="14"/>
      <c r="K5" s="212"/>
      <c r="L5" s="212"/>
      <c r="M5" s="212"/>
      <c r="N5" s="212"/>
    </row>
    <row r="6" spans="1:14">
      <c r="B6" s="285"/>
      <c r="C6" s="326"/>
      <c r="D6" s="328"/>
      <c r="E6" s="107" t="s">
        <v>441</v>
      </c>
      <c r="F6" s="225" t="s">
        <v>277</v>
      </c>
      <c r="G6" s="241"/>
      <c r="H6" s="241"/>
      <c r="I6" s="14"/>
    </row>
    <row r="7" spans="1:14" ht="15" customHeight="1">
      <c r="B7" s="127" t="s">
        <v>442</v>
      </c>
      <c r="C7" s="91">
        <v>302</v>
      </c>
      <c r="D7" s="91">
        <v>418</v>
      </c>
      <c r="E7" s="85">
        <v>3</v>
      </c>
      <c r="F7" s="242" t="s">
        <v>292</v>
      </c>
      <c r="G7" s="239"/>
      <c r="H7" s="236"/>
      <c r="I7" s="14"/>
    </row>
    <row r="8" spans="1:14" ht="15" customHeight="1">
      <c r="B8" s="127" t="s">
        <v>443</v>
      </c>
      <c r="C8" s="47">
        <v>1082</v>
      </c>
      <c r="D8" s="47">
        <v>532</v>
      </c>
      <c r="E8" s="47">
        <v>8</v>
      </c>
      <c r="F8" s="242">
        <v>7.4</v>
      </c>
      <c r="G8" s="239"/>
      <c r="H8" s="237"/>
      <c r="I8" s="14"/>
    </row>
    <row r="9" spans="1:14" ht="15" customHeight="1">
      <c r="B9" s="128" t="s">
        <v>444</v>
      </c>
      <c r="C9" s="47">
        <v>781</v>
      </c>
      <c r="D9" s="47">
        <v>594</v>
      </c>
      <c r="E9" s="47">
        <v>5</v>
      </c>
      <c r="F9" s="242" t="s">
        <v>292</v>
      </c>
      <c r="G9" s="239"/>
      <c r="H9" s="237"/>
      <c r="I9" s="14"/>
    </row>
    <row r="10" spans="1:14" ht="15" customHeight="1">
      <c r="B10" s="127" t="s">
        <v>445</v>
      </c>
      <c r="C10" s="47">
        <v>434</v>
      </c>
      <c r="D10" s="47">
        <v>413</v>
      </c>
      <c r="E10" s="85">
        <v>6</v>
      </c>
      <c r="F10" s="100">
        <v>13.8</v>
      </c>
      <c r="G10" s="239"/>
      <c r="H10" s="236"/>
      <c r="I10" s="14"/>
    </row>
    <row r="11" spans="1:14" ht="15" customHeight="1">
      <c r="B11" s="127" t="s">
        <v>446</v>
      </c>
      <c r="C11" s="47">
        <v>275</v>
      </c>
      <c r="D11" s="47">
        <v>322</v>
      </c>
      <c r="E11" s="85" t="s">
        <v>284</v>
      </c>
      <c r="F11" s="85" t="s">
        <v>284</v>
      </c>
      <c r="G11" s="239"/>
      <c r="H11" s="240"/>
      <c r="I11" s="14"/>
    </row>
    <row r="12" spans="1:14" ht="15" customHeight="1">
      <c r="B12" s="127" t="s">
        <v>447</v>
      </c>
      <c r="C12" s="47">
        <v>292</v>
      </c>
      <c r="D12" s="47">
        <v>275</v>
      </c>
      <c r="E12" s="85" t="s">
        <v>284</v>
      </c>
      <c r="F12" s="85" t="s">
        <v>284</v>
      </c>
      <c r="G12" s="239"/>
      <c r="H12" s="240"/>
      <c r="I12" s="14"/>
    </row>
    <row r="13" spans="1:14" ht="15" customHeight="1">
      <c r="B13" s="127" t="s">
        <v>448</v>
      </c>
      <c r="C13" s="47">
        <v>341</v>
      </c>
      <c r="D13" s="47">
        <v>351</v>
      </c>
      <c r="E13" s="47">
        <v>3</v>
      </c>
      <c r="F13" s="242" t="s">
        <v>292</v>
      </c>
      <c r="G13" s="239"/>
      <c r="H13" s="236"/>
      <c r="I13" s="14"/>
    </row>
    <row r="14" spans="1:14" ht="15" customHeight="1">
      <c r="B14" s="127" t="s">
        <v>449</v>
      </c>
      <c r="C14" s="47">
        <v>986</v>
      </c>
      <c r="D14" s="47">
        <v>614</v>
      </c>
      <c r="E14" s="47">
        <v>2</v>
      </c>
      <c r="F14" s="242" t="s">
        <v>292</v>
      </c>
      <c r="G14" s="239"/>
      <c r="H14" s="236"/>
      <c r="I14" s="14"/>
    </row>
    <row r="15" spans="1:14" ht="15" customHeight="1">
      <c r="B15" s="127" t="s">
        <v>450</v>
      </c>
      <c r="C15" s="47">
        <v>432</v>
      </c>
      <c r="D15" s="47">
        <v>356</v>
      </c>
      <c r="E15" s="47">
        <v>2</v>
      </c>
      <c r="F15" s="242" t="s">
        <v>292</v>
      </c>
      <c r="G15" s="239"/>
      <c r="H15" s="236"/>
      <c r="I15" s="14"/>
    </row>
    <row r="16" spans="1:14" ht="15" customHeight="1">
      <c r="B16" s="127" t="s">
        <v>451</v>
      </c>
      <c r="C16" s="47">
        <v>1099</v>
      </c>
      <c r="D16" s="47">
        <v>1188</v>
      </c>
      <c r="E16" s="47">
        <v>8</v>
      </c>
      <c r="F16" s="242">
        <v>7.3</v>
      </c>
      <c r="G16" s="239"/>
      <c r="H16" s="237"/>
      <c r="I16" s="14"/>
    </row>
    <row r="17" spans="2:9" ht="15" customHeight="1">
      <c r="B17" s="127" t="s">
        <v>452</v>
      </c>
      <c r="C17" s="47">
        <v>469</v>
      </c>
      <c r="D17" s="47">
        <v>212</v>
      </c>
      <c r="E17" s="85">
        <v>4</v>
      </c>
      <c r="F17" s="242" t="s">
        <v>292</v>
      </c>
      <c r="G17" s="239"/>
      <c r="H17" s="236"/>
      <c r="I17" s="14"/>
    </row>
    <row r="18" spans="2:9" ht="15" customHeight="1">
      <c r="B18" s="127" t="s">
        <v>453</v>
      </c>
      <c r="C18" s="47">
        <v>1683</v>
      </c>
      <c r="D18" s="47">
        <v>663</v>
      </c>
      <c r="E18" s="47">
        <v>6</v>
      </c>
      <c r="F18" s="98">
        <v>3.6</v>
      </c>
      <c r="G18" s="239"/>
      <c r="H18" s="237"/>
      <c r="I18" s="14"/>
    </row>
    <row r="19" spans="2:9" ht="15" customHeight="1">
      <c r="B19" s="127" t="s">
        <v>454</v>
      </c>
      <c r="C19" s="47">
        <v>806</v>
      </c>
      <c r="D19" s="47">
        <v>764</v>
      </c>
      <c r="E19" s="47">
        <v>8</v>
      </c>
      <c r="F19" s="242">
        <v>9.9</v>
      </c>
      <c r="G19" s="239"/>
      <c r="H19" s="236"/>
      <c r="I19" s="14"/>
    </row>
    <row r="20" spans="2:9" ht="15" customHeight="1">
      <c r="B20" s="127" t="s">
        <v>455</v>
      </c>
      <c r="C20" s="47">
        <v>333</v>
      </c>
      <c r="D20" s="47">
        <v>263</v>
      </c>
      <c r="E20" s="85" t="s">
        <v>284</v>
      </c>
      <c r="F20" s="85" t="s">
        <v>284</v>
      </c>
      <c r="G20" s="239"/>
      <c r="H20" s="240"/>
      <c r="I20" s="14"/>
    </row>
    <row r="21" spans="2:9" ht="15" customHeight="1">
      <c r="B21" s="127" t="s">
        <v>456</v>
      </c>
      <c r="C21" s="47">
        <v>9818</v>
      </c>
      <c r="D21" s="47">
        <v>6202</v>
      </c>
      <c r="E21" s="47">
        <v>116</v>
      </c>
      <c r="F21" s="98">
        <v>11.8</v>
      </c>
      <c r="G21" s="239"/>
      <c r="H21" s="237"/>
      <c r="I21" s="14"/>
    </row>
    <row r="22" spans="2:9" ht="15" customHeight="1">
      <c r="B22" s="127" t="s">
        <v>457</v>
      </c>
      <c r="C22" s="47">
        <v>243</v>
      </c>
      <c r="D22" s="47">
        <v>175</v>
      </c>
      <c r="E22" s="47">
        <v>1</v>
      </c>
      <c r="F22" s="242" t="s">
        <v>292</v>
      </c>
      <c r="G22" s="239"/>
      <c r="H22" s="236"/>
      <c r="I22" s="14"/>
    </row>
    <row r="23" spans="2:9" ht="15" customHeight="1">
      <c r="B23" s="127" t="s">
        <v>458</v>
      </c>
      <c r="C23" s="47">
        <v>830</v>
      </c>
      <c r="D23" s="47">
        <v>731</v>
      </c>
      <c r="E23" s="47">
        <v>6</v>
      </c>
      <c r="F23" s="242">
        <v>7.2</v>
      </c>
      <c r="G23" s="239"/>
      <c r="H23" s="236"/>
      <c r="I23" s="14"/>
    </row>
    <row r="24" spans="2:9" ht="15" customHeight="1">
      <c r="B24" s="127" t="s">
        <v>459</v>
      </c>
      <c r="C24" s="47">
        <v>240</v>
      </c>
      <c r="D24" s="47">
        <v>227</v>
      </c>
      <c r="E24" s="85" t="s">
        <v>284</v>
      </c>
      <c r="F24" s="85" t="s">
        <v>284</v>
      </c>
      <c r="G24" s="239"/>
      <c r="H24" s="236"/>
      <c r="I24" s="14"/>
    </row>
    <row r="25" spans="2:9" ht="15" customHeight="1">
      <c r="B25" s="127" t="s">
        <v>460</v>
      </c>
      <c r="C25" s="47">
        <v>1520</v>
      </c>
      <c r="D25" s="47">
        <v>952</v>
      </c>
      <c r="E25" s="47">
        <v>14</v>
      </c>
      <c r="F25" s="98">
        <v>9.1999999999999993</v>
      </c>
      <c r="G25" s="239"/>
      <c r="H25" s="237"/>
      <c r="I25" s="14"/>
    </row>
    <row r="26" spans="2:9" ht="15" customHeight="1">
      <c r="B26" s="127" t="s">
        <v>461</v>
      </c>
      <c r="C26" s="47">
        <v>361</v>
      </c>
      <c r="D26" s="47">
        <v>463</v>
      </c>
      <c r="E26" s="85">
        <v>2</v>
      </c>
      <c r="F26" s="242" t="s">
        <v>292</v>
      </c>
      <c r="G26" s="239"/>
      <c r="H26" s="240"/>
      <c r="I26" s="14"/>
    </row>
    <row r="27" spans="2:9" ht="15" customHeight="1">
      <c r="B27" s="127" t="s">
        <v>462</v>
      </c>
      <c r="C27" s="47">
        <v>324</v>
      </c>
      <c r="D27" s="47">
        <v>314</v>
      </c>
      <c r="E27" s="85">
        <v>2</v>
      </c>
      <c r="F27" s="242" t="s">
        <v>292</v>
      </c>
      <c r="G27" s="239"/>
      <c r="H27" s="236"/>
      <c r="I27" s="14"/>
    </row>
    <row r="28" spans="2:9" ht="15" customHeight="1">
      <c r="B28" s="127" t="s">
        <v>463</v>
      </c>
      <c r="C28" s="47">
        <v>652</v>
      </c>
      <c r="D28" s="47">
        <v>343</v>
      </c>
      <c r="E28" s="47">
        <v>2</v>
      </c>
      <c r="F28" s="242" t="s">
        <v>292</v>
      </c>
      <c r="G28" s="239"/>
      <c r="H28" s="240"/>
      <c r="I28" s="14"/>
    </row>
    <row r="29" spans="2:9" ht="15" customHeight="1">
      <c r="B29" s="127" t="s">
        <v>464</v>
      </c>
      <c r="C29" s="47">
        <v>460</v>
      </c>
      <c r="D29" s="47">
        <v>291</v>
      </c>
      <c r="E29" s="85" t="s">
        <v>284</v>
      </c>
      <c r="F29" s="85" t="s">
        <v>284</v>
      </c>
      <c r="G29" s="239"/>
      <c r="H29" s="236"/>
      <c r="I29" s="14"/>
    </row>
    <row r="30" spans="2:9" ht="15" customHeight="1">
      <c r="B30" s="127" t="s">
        <v>465</v>
      </c>
      <c r="C30" s="47">
        <v>3139</v>
      </c>
      <c r="D30" s="47">
        <v>1886</v>
      </c>
      <c r="E30" s="47">
        <v>21</v>
      </c>
      <c r="F30" s="98">
        <v>6.7</v>
      </c>
      <c r="G30" s="239"/>
      <c r="H30" s="237"/>
      <c r="I30" s="14"/>
    </row>
    <row r="31" spans="2:9" ht="15" customHeight="1">
      <c r="B31" s="127" t="s">
        <v>466</v>
      </c>
      <c r="C31" s="47">
        <v>139</v>
      </c>
      <c r="D31" s="47">
        <v>347</v>
      </c>
      <c r="E31" s="85">
        <v>2</v>
      </c>
      <c r="F31" s="242" t="s">
        <v>292</v>
      </c>
      <c r="G31" s="239"/>
      <c r="H31" s="236"/>
      <c r="I31" s="14"/>
    </row>
    <row r="32" spans="2:9" ht="15" customHeight="1">
      <c r="B32" s="127" t="s">
        <v>467</v>
      </c>
      <c r="C32" s="47">
        <v>482</v>
      </c>
      <c r="D32" s="47">
        <v>243</v>
      </c>
      <c r="E32" s="47">
        <v>2</v>
      </c>
      <c r="F32" s="242" t="s">
        <v>292</v>
      </c>
      <c r="G32" s="239"/>
      <c r="H32" s="236"/>
      <c r="I32" s="14"/>
    </row>
    <row r="33" spans="2:9" ht="15" customHeight="1">
      <c r="B33" s="127" t="s">
        <v>468</v>
      </c>
      <c r="C33" s="47">
        <v>549</v>
      </c>
      <c r="D33" s="47">
        <v>198</v>
      </c>
      <c r="E33" s="47">
        <v>2</v>
      </c>
      <c r="F33" s="242" t="s">
        <v>292</v>
      </c>
      <c r="G33" s="239"/>
      <c r="H33" s="240"/>
      <c r="I33" s="14"/>
    </row>
    <row r="34" spans="2:9" ht="15" customHeight="1">
      <c r="B34" s="127" t="s">
        <v>469</v>
      </c>
      <c r="C34" s="47">
        <v>387</v>
      </c>
      <c r="D34" s="47">
        <v>338</v>
      </c>
      <c r="E34" s="85" t="s">
        <v>284</v>
      </c>
      <c r="F34" s="85" t="s">
        <v>284</v>
      </c>
      <c r="G34" s="239"/>
      <c r="H34" s="236"/>
      <c r="I34" s="14"/>
    </row>
    <row r="35" spans="2:9" ht="15" customHeight="1">
      <c r="B35" s="127" t="s">
        <v>369</v>
      </c>
      <c r="C35" s="47">
        <v>592</v>
      </c>
      <c r="D35" s="47">
        <v>385</v>
      </c>
      <c r="E35" s="47">
        <v>5</v>
      </c>
      <c r="F35" s="242" t="s">
        <v>292</v>
      </c>
      <c r="G35" s="239"/>
      <c r="H35" s="236"/>
      <c r="I35" s="14"/>
    </row>
    <row r="36" spans="2:9" ht="15" customHeight="1">
      <c r="B36" s="127" t="s">
        <v>370</v>
      </c>
      <c r="C36" s="47">
        <v>1022</v>
      </c>
      <c r="D36" s="47">
        <v>607</v>
      </c>
      <c r="E36" s="47">
        <v>6</v>
      </c>
      <c r="F36" s="98">
        <v>5.9</v>
      </c>
      <c r="G36" s="239"/>
      <c r="H36" s="237"/>
      <c r="I36" s="14"/>
    </row>
    <row r="37" spans="2:9" ht="15" customHeight="1">
      <c r="B37" s="127" t="s">
        <v>470</v>
      </c>
      <c r="C37" s="47">
        <v>814</v>
      </c>
      <c r="D37" s="47">
        <v>320</v>
      </c>
      <c r="E37" s="47">
        <v>4</v>
      </c>
      <c r="F37" s="242" t="s">
        <v>292</v>
      </c>
      <c r="G37" s="239"/>
      <c r="H37" s="237"/>
      <c r="I37" s="14"/>
    </row>
    <row r="38" spans="2:9" ht="15" customHeight="1">
      <c r="B38" s="127" t="s">
        <v>471</v>
      </c>
      <c r="C38" s="47">
        <v>1857</v>
      </c>
      <c r="D38" s="47">
        <v>924</v>
      </c>
      <c r="E38" s="219">
        <v>15</v>
      </c>
      <c r="F38" s="98">
        <v>8.1</v>
      </c>
      <c r="G38" s="239"/>
      <c r="H38" s="237"/>
      <c r="I38" s="14"/>
    </row>
    <row r="39" spans="2:9" ht="15" customHeight="1">
      <c r="B39" s="127" t="s">
        <v>472</v>
      </c>
      <c r="C39" s="47">
        <v>555</v>
      </c>
      <c r="D39" s="47">
        <v>459</v>
      </c>
      <c r="E39" s="47">
        <v>6</v>
      </c>
      <c r="F39" s="242">
        <v>10.8</v>
      </c>
      <c r="G39" s="239"/>
      <c r="H39" s="236"/>
      <c r="I39" s="14"/>
    </row>
    <row r="40" spans="2:9" ht="15" customHeight="1">
      <c r="B40" s="127" t="s">
        <v>473</v>
      </c>
      <c r="C40" s="47">
        <v>914</v>
      </c>
      <c r="D40" s="47">
        <v>854</v>
      </c>
      <c r="E40" s="47">
        <v>2</v>
      </c>
      <c r="F40" s="242" t="s">
        <v>292</v>
      </c>
      <c r="G40" s="239"/>
      <c r="H40" s="236"/>
      <c r="I40" s="14"/>
    </row>
    <row r="41" spans="2:9" ht="15" customHeight="1">
      <c r="B41" s="127" t="s">
        <v>474</v>
      </c>
      <c r="C41" s="47">
        <v>913</v>
      </c>
      <c r="D41" s="47">
        <v>487</v>
      </c>
      <c r="E41" s="47">
        <v>4</v>
      </c>
      <c r="F41" s="242" t="s">
        <v>292</v>
      </c>
      <c r="G41" s="239"/>
      <c r="H41" s="236"/>
      <c r="I41" s="14"/>
    </row>
    <row r="42" spans="2:9" ht="15" customHeight="1">
      <c r="B42" s="127" t="s">
        <v>475</v>
      </c>
      <c r="C42" s="47">
        <v>387</v>
      </c>
      <c r="D42" s="47">
        <v>309</v>
      </c>
      <c r="E42" s="85">
        <v>4</v>
      </c>
      <c r="F42" s="242" t="s">
        <v>292</v>
      </c>
      <c r="G42" s="239"/>
      <c r="H42" s="236"/>
      <c r="I42" s="14"/>
    </row>
    <row r="43" spans="2:9" ht="15" customHeight="1">
      <c r="B43" s="127" t="s">
        <v>476</v>
      </c>
      <c r="C43" s="47">
        <v>404</v>
      </c>
      <c r="D43" s="47">
        <v>309</v>
      </c>
      <c r="E43" s="47">
        <v>2</v>
      </c>
      <c r="F43" s="242" t="s">
        <v>292</v>
      </c>
      <c r="G43" s="239"/>
      <c r="H43" s="236"/>
      <c r="I43" s="14"/>
    </row>
    <row r="44" spans="2:9" ht="15" customHeight="1">
      <c r="B44" s="127" t="s">
        <v>387</v>
      </c>
      <c r="C44" s="47">
        <v>513</v>
      </c>
      <c r="D44" s="47">
        <v>408</v>
      </c>
      <c r="E44" s="47">
        <v>4</v>
      </c>
      <c r="F44" s="242" t="s">
        <v>292</v>
      </c>
      <c r="G44" s="239"/>
      <c r="H44" s="236"/>
      <c r="I44" s="14"/>
    </row>
    <row r="45" spans="2:9" ht="15" customHeight="1">
      <c r="B45" s="127" t="s">
        <v>477</v>
      </c>
      <c r="C45" s="47">
        <v>289</v>
      </c>
      <c r="D45" s="47">
        <v>267</v>
      </c>
      <c r="E45" s="47">
        <v>4</v>
      </c>
      <c r="F45" s="242" t="s">
        <v>292</v>
      </c>
      <c r="G45" s="239"/>
      <c r="H45" s="240"/>
      <c r="I45" s="14"/>
    </row>
    <row r="46" spans="2:9" ht="15" customHeight="1">
      <c r="B46" s="127" t="s">
        <v>478</v>
      </c>
      <c r="C46" s="47">
        <v>189</v>
      </c>
      <c r="D46" s="47">
        <v>154</v>
      </c>
      <c r="E46" s="47">
        <v>2</v>
      </c>
      <c r="F46" s="242" t="s">
        <v>292</v>
      </c>
      <c r="G46" s="239"/>
      <c r="H46" s="236"/>
      <c r="I46" s="14"/>
    </row>
    <row r="47" spans="2:9" ht="15" customHeight="1">
      <c r="B47" s="127" t="s">
        <v>392</v>
      </c>
      <c r="C47" s="47">
        <v>546</v>
      </c>
      <c r="D47" s="47">
        <v>422</v>
      </c>
      <c r="E47" s="47">
        <v>6</v>
      </c>
      <c r="F47" s="98">
        <v>11</v>
      </c>
      <c r="G47" s="239"/>
      <c r="H47" s="236"/>
      <c r="I47" s="14"/>
    </row>
    <row r="48" spans="2:9" ht="15" customHeight="1">
      <c r="B48" s="128" t="s">
        <v>479</v>
      </c>
      <c r="C48" s="47">
        <v>710</v>
      </c>
      <c r="D48" s="47">
        <v>372</v>
      </c>
      <c r="E48" s="47">
        <v>4</v>
      </c>
      <c r="F48" s="242" t="s">
        <v>292</v>
      </c>
      <c r="G48" s="239"/>
      <c r="H48" s="236"/>
      <c r="I48" s="14"/>
    </row>
    <row r="49" spans="2:9" ht="15" customHeight="1">
      <c r="B49" s="127" t="s">
        <v>480</v>
      </c>
      <c r="C49" s="47">
        <v>360</v>
      </c>
      <c r="D49" s="47">
        <v>293</v>
      </c>
      <c r="E49" s="47">
        <v>2</v>
      </c>
      <c r="F49" s="242" t="s">
        <v>292</v>
      </c>
      <c r="G49" s="239"/>
      <c r="H49" s="237"/>
      <c r="I49" s="14"/>
    </row>
    <row r="50" spans="2:9" ht="15" customHeight="1">
      <c r="B50" s="129" t="s">
        <v>481</v>
      </c>
      <c r="C50" s="47">
        <v>401</v>
      </c>
      <c r="D50" s="47">
        <v>180</v>
      </c>
      <c r="E50" s="85" t="s">
        <v>284</v>
      </c>
      <c r="F50" s="85" t="s">
        <v>284</v>
      </c>
      <c r="G50" s="239"/>
      <c r="H50" s="236"/>
      <c r="I50" s="14"/>
    </row>
    <row r="51" spans="2:9" ht="15" customHeight="1">
      <c r="B51" s="129" t="s">
        <v>482</v>
      </c>
      <c r="C51" s="47">
        <v>424</v>
      </c>
      <c r="D51" s="47">
        <v>175</v>
      </c>
      <c r="E51" s="85" t="s">
        <v>284</v>
      </c>
      <c r="F51" s="85" t="s">
        <v>284</v>
      </c>
      <c r="G51" s="239"/>
      <c r="H51" s="240"/>
      <c r="I51" s="14"/>
    </row>
    <row r="52" spans="2:9" ht="15" customHeight="1">
      <c r="B52" s="129" t="s">
        <v>483</v>
      </c>
      <c r="C52" s="47">
        <v>331</v>
      </c>
      <c r="D52" s="47">
        <v>178</v>
      </c>
      <c r="E52" s="85">
        <v>1</v>
      </c>
      <c r="F52" s="242" t="s">
        <v>292</v>
      </c>
      <c r="G52" s="239"/>
      <c r="H52" s="236"/>
      <c r="I52" s="14"/>
    </row>
    <row r="53" spans="2:9" ht="15" customHeight="1">
      <c r="B53" s="129" t="s">
        <v>484</v>
      </c>
      <c r="C53" s="47">
        <v>209</v>
      </c>
      <c r="D53" s="47">
        <v>230</v>
      </c>
      <c r="E53" s="86">
        <v>2</v>
      </c>
      <c r="F53" s="242" t="s">
        <v>292</v>
      </c>
      <c r="G53" s="239"/>
      <c r="H53" s="236"/>
      <c r="I53" s="14"/>
    </row>
    <row r="54" spans="2:9" ht="15" customHeight="1">
      <c r="B54" s="127" t="s">
        <v>485</v>
      </c>
      <c r="C54" s="47">
        <v>1110</v>
      </c>
      <c r="D54" s="47">
        <v>526</v>
      </c>
      <c r="E54" s="47">
        <v>13</v>
      </c>
      <c r="F54" s="98">
        <v>11.7</v>
      </c>
      <c r="G54" s="239"/>
      <c r="H54" s="237"/>
      <c r="I54" s="14"/>
    </row>
    <row r="55" spans="2:9" ht="15" customHeight="1">
      <c r="B55" s="127" t="s">
        <v>486</v>
      </c>
      <c r="C55" s="47">
        <v>552</v>
      </c>
      <c r="D55" s="47">
        <v>406</v>
      </c>
      <c r="E55" s="47">
        <v>1</v>
      </c>
      <c r="F55" s="242" t="s">
        <v>292</v>
      </c>
      <c r="G55" s="239"/>
      <c r="H55" s="236"/>
      <c r="I55" s="14"/>
    </row>
    <row r="56" spans="2:9" ht="15" customHeight="1">
      <c r="B56" s="127" t="s">
        <v>487</v>
      </c>
      <c r="C56" s="47">
        <v>426</v>
      </c>
      <c r="D56" s="47">
        <v>359</v>
      </c>
      <c r="E56" s="47">
        <v>3</v>
      </c>
      <c r="F56" s="242" t="s">
        <v>292</v>
      </c>
      <c r="G56" s="239"/>
      <c r="H56" s="236"/>
      <c r="I56" s="14"/>
    </row>
    <row r="57" spans="2:9" ht="15" customHeight="1">
      <c r="B57" s="127" t="s">
        <v>488</v>
      </c>
      <c r="C57" s="47">
        <v>582</v>
      </c>
      <c r="D57" s="47">
        <v>626</v>
      </c>
      <c r="E57" s="47">
        <v>5</v>
      </c>
      <c r="F57" s="242" t="s">
        <v>292</v>
      </c>
      <c r="G57" s="239"/>
      <c r="H57" s="236"/>
      <c r="I57" s="14"/>
    </row>
    <row r="58" spans="2:9" ht="15" customHeight="1">
      <c r="B58" s="127" t="s">
        <v>489</v>
      </c>
      <c r="C58" s="47">
        <v>739</v>
      </c>
      <c r="D58" s="47">
        <v>455</v>
      </c>
      <c r="E58" s="47">
        <v>3</v>
      </c>
      <c r="F58" s="242" t="s">
        <v>292</v>
      </c>
      <c r="G58" s="239"/>
      <c r="H58" s="236"/>
      <c r="I58" s="14"/>
    </row>
    <row r="59" spans="2:9" ht="15" customHeight="1">
      <c r="B59" s="127" t="s">
        <v>490</v>
      </c>
      <c r="C59" s="47">
        <v>587</v>
      </c>
      <c r="D59" s="47">
        <v>579</v>
      </c>
      <c r="E59" s="47">
        <v>2</v>
      </c>
      <c r="F59" s="242" t="s">
        <v>292</v>
      </c>
      <c r="G59" s="239"/>
      <c r="H59" s="236"/>
      <c r="I59" s="14"/>
    </row>
    <row r="60" spans="2:9" ht="15" customHeight="1">
      <c r="B60" s="127" t="s">
        <v>491</v>
      </c>
      <c r="C60" s="47">
        <v>757</v>
      </c>
      <c r="D60" s="47">
        <v>424</v>
      </c>
      <c r="E60" s="85">
        <v>4</v>
      </c>
      <c r="F60" s="242" t="s">
        <v>292</v>
      </c>
      <c r="G60" s="239"/>
      <c r="H60" s="236"/>
      <c r="I60" s="14"/>
    </row>
    <row r="61" spans="2:9" ht="15" customHeight="1">
      <c r="B61" s="127" t="s">
        <v>404</v>
      </c>
      <c r="C61" s="47">
        <v>806</v>
      </c>
      <c r="D61" s="47">
        <v>661</v>
      </c>
      <c r="E61" s="47">
        <v>15</v>
      </c>
      <c r="F61" s="98">
        <v>18.600000000000001</v>
      </c>
      <c r="G61" s="239"/>
      <c r="H61" s="237"/>
      <c r="I61" s="14"/>
    </row>
    <row r="62" spans="2:9" ht="15" customHeight="1">
      <c r="B62" s="127" t="s">
        <v>492</v>
      </c>
      <c r="C62" s="47">
        <v>454</v>
      </c>
      <c r="D62" s="47">
        <v>411</v>
      </c>
      <c r="E62" s="47">
        <v>1</v>
      </c>
      <c r="F62" s="242" t="s">
        <v>292</v>
      </c>
      <c r="G62" s="239"/>
      <c r="H62" s="236"/>
      <c r="I62" s="14"/>
    </row>
    <row r="63" spans="2:9" ht="15" customHeight="1">
      <c r="B63" s="127" t="s">
        <v>493</v>
      </c>
      <c r="C63" s="47">
        <v>589</v>
      </c>
      <c r="D63" s="47">
        <v>819</v>
      </c>
      <c r="E63" s="47">
        <v>3</v>
      </c>
      <c r="F63" s="242" t="s">
        <v>292</v>
      </c>
      <c r="G63" s="239"/>
      <c r="H63" s="236"/>
      <c r="I63" s="14"/>
    </row>
    <row r="64" spans="2:9" ht="15" customHeight="1">
      <c r="B64" s="127" t="s">
        <v>494</v>
      </c>
      <c r="C64" s="47">
        <v>750</v>
      </c>
      <c r="D64" s="47">
        <v>604</v>
      </c>
      <c r="E64" s="85" t="s">
        <v>284</v>
      </c>
      <c r="F64" s="85" t="s">
        <v>284</v>
      </c>
      <c r="G64" s="239"/>
      <c r="H64" s="236"/>
      <c r="I64" s="14"/>
    </row>
    <row r="65" spans="2:9" ht="15" customHeight="1">
      <c r="B65" s="127" t="s">
        <v>495</v>
      </c>
      <c r="C65" s="47">
        <v>764</v>
      </c>
      <c r="D65" s="47">
        <v>818</v>
      </c>
      <c r="E65" s="47">
        <v>10</v>
      </c>
      <c r="F65" s="98">
        <v>13.1</v>
      </c>
      <c r="G65" s="239"/>
      <c r="H65" s="237"/>
      <c r="I65" s="14"/>
    </row>
    <row r="66" spans="2:9" ht="15" customHeight="1">
      <c r="B66" s="127" t="s">
        <v>496</v>
      </c>
      <c r="C66" s="47">
        <v>321</v>
      </c>
      <c r="D66" s="47">
        <v>378</v>
      </c>
      <c r="E66" s="85">
        <v>2</v>
      </c>
      <c r="F66" s="242" t="s">
        <v>292</v>
      </c>
      <c r="G66" s="239"/>
      <c r="H66" s="236"/>
      <c r="I66" s="14"/>
    </row>
    <row r="67" spans="2:9" ht="15" customHeight="1">
      <c r="B67" s="127" t="s">
        <v>497</v>
      </c>
      <c r="C67" s="47">
        <v>1475</v>
      </c>
      <c r="D67" s="47">
        <v>1185</v>
      </c>
      <c r="E67" s="47">
        <v>9</v>
      </c>
      <c r="F67" s="98">
        <v>6.1</v>
      </c>
      <c r="G67" s="239"/>
      <c r="H67" s="237"/>
      <c r="I67" s="14"/>
    </row>
    <row r="68" spans="2:9" ht="15" customHeight="1">
      <c r="B68" s="127" t="s">
        <v>498</v>
      </c>
      <c r="C68" s="47">
        <v>869</v>
      </c>
      <c r="D68" s="47">
        <v>670</v>
      </c>
      <c r="E68" s="47">
        <v>9</v>
      </c>
      <c r="F68" s="242">
        <v>10.4</v>
      </c>
      <c r="G68" s="239"/>
      <c r="H68" s="236"/>
      <c r="I68" s="14"/>
    </row>
    <row r="69" spans="2:9" ht="15" customHeight="1">
      <c r="B69" s="127" t="s">
        <v>499</v>
      </c>
      <c r="C69" s="47">
        <v>812</v>
      </c>
      <c r="D69" s="47">
        <v>562</v>
      </c>
      <c r="E69" s="47">
        <v>3</v>
      </c>
      <c r="F69" s="242" t="s">
        <v>292</v>
      </c>
      <c r="G69" s="239"/>
      <c r="H69" s="237"/>
      <c r="I69" s="14"/>
    </row>
    <row r="70" spans="2:9" ht="15" customHeight="1">
      <c r="B70" s="127" t="s">
        <v>500</v>
      </c>
      <c r="C70" s="47">
        <v>1681</v>
      </c>
      <c r="D70" s="47">
        <v>1404</v>
      </c>
      <c r="E70" s="47">
        <v>13</v>
      </c>
      <c r="F70" s="98">
        <v>7.7</v>
      </c>
      <c r="G70" s="239"/>
      <c r="H70" s="237"/>
      <c r="I70" s="14"/>
    </row>
    <row r="71" spans="2:9" ht="15" customHeight="1">
      <c r="B71" s="127" t="s">
        <v>501</v>
      </c>
      <c r="C71" s="47">
        <v>807</v>
      </c>
      <c r="D71" s="47">
        <v>735</v>
      </c>
      <c r="E71" s="47">
        <v>4</v>
      </c>
      <c r="F71" s="242" t="s">
        <v>292</v>
      </c>
      <c r="G71" s="239"/>
      <c r="H71" s="236"/>
      <c r="I71" s="14"/>
    </row>
    <row r="72" spans="2:9" ht="15" customHeight="1">
      <c r="B72" s="127" t="s">
        <v>502</v>
      </c>
      <c r="C72" s="47">
        <v>564</v>
      </c>
      <c r="D72" s="47">
        <v>591</v>
      </c>
      <c r="E72" s="85">
        <v>1</v>
      </c>
      <c r="F72" s="242" t="s">
        <v>292</v>
      </c>
      <c r="G72" s="239"/>
      <c r="H72" s="236"/>
      <c r="I72" s="14"/>
    </row>
    <row r="73" spans="2:9" ht="15" customHeight="1">
      <c r="B73" s="127" t="s">
        <v>503</v>
      </c>
      <c r="C73" s="47">
        <v>1109</v>
      </c>
      <c r="D73" s="47">
        <v>993</v>
      </c>
      <c r="E73" s="47">
        <v>11</v>
      </c>
      <c r="F73" s="98">
        <v>9.9</v>
      </c>
      <c r="G73" s="239"/>
      <c r="H73" s="236"/>
      <c r="I73" s="14"/>
    </row>
    <row r="74" spans="2:9" ht="15" customHeight="1">
      <c r="B74" s="129" t="s">
        <v>504</v>
      </c>
      <c r="C74" s="47">
        <v>272</v>
      </c>
      <c r="D74" s="47">
        <v>274</v>
      </c>
      <c r="E74" s="85" t="s">
        <v>284</v>
      </c>
      <c r="F74" s="85" t="s">
        <v>284</v>
      </c>
      <c r="G74" s="239"/>
      <c r="H74" s="236"/>
      <c r="I74" s="14"/>
    </row>
    <row r="75" spans="2:9" ht="15" customHeight="1">
      <c r="B75" s="127" t="s">
        <v>505</v>
      </c>
      <c r="C75" s="47">
        <v>249</v>
      </c>
      <c r="D75" s="47">
        <v>270</v>
      </c>
      <c r="E75" s="47">
        <v>2</v>
      </c>
      <c r="F75" s="242" t="s">
        <v>292</v>
      </c>
      <c r="G75" s="239"/>
      <c r="H75" s="236"/>
      <c r="I75" s="14"/>
    </row>
    <row r="76" spans="2:9" ht="15" customHeight="1">
      <c r="B76" s="127" t="s">
        <v>506</v>
      </c>
      <c r="C76" s="47">
        <v>1237</v>
      </c>
      <c r="D76" s="47">
        <v>439</v>
      </c>
      <c r="E76" s="47">
        <v>8</v>
      </c>
      <c r="F76" s="242">
        <v>6.5</v>
      </c>
      <c r="G76" s="239"/>
      <c r="H76" s="237"/>
      <c r="I76" s="14"/>
    </row>
    <row r="77" spans="2:9" ht="15" customHeight="1">
      <c r="B77" s="130" t="s">
        <v>507</v>
      </c>
      <c r="C77" s="66">
        <v>822</v>
      </c>
      <c r="D77" s="66">
        <v>330</v>
      </c>
      <c r="E77" s="66">
        <v>6</v>
      </c>
      <c r="F77" s="243">
        <v>7.3</v>
      </c>
      <c r="G77" s="239"/>
      <c r="H77" s="237"/>
      <c r="I77" s="14"/>
    </row>
    <row r="78" spans="2:9" ht="30" customHeight="1">
      <c r="B78" s="329" t="s">
        <v>508</v>
      </c>
      <c r="C78" s="330"/>
      <c r="D78" s="330"/>
      <c r="E78" s="330"/>
      <c r="F78" s="330"/>
      <c r="G78" s="331"/>
      <c r="H78" s="331"/>
    </row>
    <row r="79" spans="2:9" ht="31.5" customHeight="1">
      <c r="B79" s="283" t="s">
        <v>642</v>
      </c>
      <c r="C79" s="282"/>
      <c r="D79" s="282"/>
      <c r="E79" s="282"/>
      <c r="F79" s="282"/>
      <c r="G79" s="282"/>
      <c r="H79" s="282"/>
    </row>
  </sheetData>
  <mergeCells count="9">
    <mergeCell ref="B3:F3"/>
    <mergeCell ref="B2:F2"/>
    <mergeCell ref="B4:F4"/>
    <mergeCell ref="B79:H79"/>
    <mergeCell ref="B5:B6"/>
    <mergeCell ref="C5:C6"/>
    <mergeCell ref="D5:D6"/>
    <mergeCell ref="B78:H78"/>
    <mergeCell ref="E5:F5"/>
  </mergeCells>
  <phoneticPr fontId="1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1"/>
  <sheetViews>
    <sheetView workbookViewId="0"/>
  </sheetViews>
  <sheetFormatPr defaultRowHeight="12" customHeight="1"/>
  <cols>
    <col min="1" max="1" width="5.5" style="2" customWidth="1"/>
    <col min="2" max="2" width="20.33203125" style="2" customWidth="1"/>
    <col min="3" max="3" width="14.1640625" style="2" customWidth="1"/>
    <col min="4" max="4" width="9.6640625" style="212" customWidth="1"/>
    <col min="5" max="5" width="15" style="212" bestFit="1" customWidth="1"/>
    <col min="6" max="6" width="12.33203125" style="2" customWidth="1"/>
    <col min="7" max="7" width="10.5" style="212" bestFit="1" customWidth="1"/>
    <col min="8" max="8" width="20.33203125" style="2" customWidth="1"/>
    <col min="9" max="9" width="16" style="2" customWidth="1"/>
    <col min="10" max="10" width="9.33203125" style="212"/>
    <col min="11" max="11" width="10.83203125" style="2" customWidth="1"/>
    <col min="12" max="12" width="10.5" style="2" customWidth="1"/>
    <col min="13" max="13" width="12.83203125" style="2" customWidth="1"/>
    <col min="14" max="14" width="9" style="2" bestFit="1" customWidth="1"/>
    <col min="15" max="15" width="12.6640625" style="212" bestFit="1" customWidth="1"/>
    <col min="16" max="16" width="17" style="2" customWidth="1"/>
    <col min="17" max="17" width="10.5" style="2" bestFit="1" customWidth="1"/>
    <col min="18" max="18" width="13" style="212" customWidth="1"/>
    <col min="19" max="19" width="17.33203125" style="212" customWidth="1"/>
    <col min="20" max="20" width="12.1640625" style="212" bestFit="1" customWidth="1"/>
    <col min="21" max="21" width="11.83203125" style="212" customWidth="1"/>
    <col min="22" max="22" width="14.33203125" style="2" customWidth="1"/>
    <col min="23" max="23" width="14.33203125" style="212" customWidth="1"/>
    <col min="24" max="24" width="12.6640625" style="212" customWidth="1"/>
    <col min="25" max="25" width="14.1640625" style="212" customWidth="1"/>
    <col min="26" max="26" width="11.83203125" style="212" customWidth="1"/>
    <col min="27" max="27" width="13.6640625" style="2" customWidth="1"/>
    <col min="28" max="28" width="19" style="212" customWidth="1"/>
    <col min="29" max="29" width="14.6640625" style="212" customWidth="1"/>
    <col min="30" max="30" width="15.5" style="212" customWidth="1"/>
    <col min="31" max="31" width="14.6640625" style="212" customWidth="1"/>
    <col min="32" max="32" width="12.5" style="2" customWidth="1"/>
    <col min="33" max="33" width="12" style="2" bestFit="1" customWidth="1"/>
    <col min="34" max="34" width="10.83203125" style="2" customWidth="1"/>
    <col min="35" max="36" width="9.33203125" style="2"/>
    <col min="37" max="37" width="14.33203125" style="2" customWidth="1"/>
    <col min="38" max="38" width="11.5" style="2" customWidth="1"/>
    <col min="39" max="16384" width="9.33203125" style="2"/>
  </cols>
  <sheetData>
    <row r="1" spans="1:38" ht="15.75">
      <c r="A1" s="1"/>
      <c r="B1" s="235"/>
    </row>
    <row r="2" spans="1:38" ht="17.25" customHeight="1">
      <c r="A2" s="212"/>
      <c r="C2" s="4"/>
      <c r="D2" s="213"/>
      <c r="E2" s="213"/>
      <c r="F2" s="4"/>
      <c r="G2" s="213"/>
      <c r="H2" s="4"/>
      <c r="I2" s="4"/>
      <c r="J2" s="213"/>
      <c r="K2" s="4"/>
      <c r="L2" s="4"/>
      <c r="M2" s="4"/>
      <c r="N2" s="4"/>
      <c r="O2" s="213"/>
      <c r="P2" s="4"/>
      <c r="Q2" s="4"/>
      <c r="R2" s="213"/>
      <c r="S2" s="213"/>
      <c r="T2" s="213"/>
      <c r="U2" s="213"/>
      <c r="V2" s="4"/>
      <c r="W2" s="213"/>
      <c r="X2" s="213"/>
      <c r="Y2" s="213"/>
      <c r="Z2" s="213"/>
      <c r="AA2" s="4"/>
      <c r="AB2" s="213"/>
      <c r="AC2" s="213"/>
      <c r="AD2" s="213"/>
      <c r="AE2" s="213"/>
      <c r="AF2" s="4"/>
      <c r="AG2" s="4"/>
      <c r="AH2" s="4"/>
      <c r="AI2" s="4"/>
      <c r="AJ2" s="4"/>
      <c r="AK2" s="4"/>
      <c r="AL2" s="4"/>
    </row>
    <row r="3" spans="1:38" ht="17.25" customHeight="1">
      <c r="B3" s="60" t="s">
        <v>509</v>
      </c>
      <c r="C3" s="4"/>
      <c r="D3" s="213"/>
      <c r="E3" s="213"/>
      <c r="F3" s="4"/>
      <c r="G3" s="213"/>
      <c r="H3" s="4"/>
      <c r="I3" s="4"/>
      <c r="J3" s="213"/>
      <c r="K3" s="4"/>
      <c r="L3" s="4"/>
      <c r="M3" s="4"/>
      <c r="N3" s="4"/>
      <c r="O3" s="213"/>
      <c r="P3" s="4"/>
      <c r="Q3" s="4"/>
      <c r="R3" s="213"/>
      <c r="S3" s="213"/>
      <c r="T3" s="213"/>
      <c r="U3" s="213"/>
      <c r="V3" s="4"/>
      <c r="W3" s="213"/>
      <c r="X3" s="213"/>
      <c r="Y3" s="213"/>
      <c r="Z3" s="213"/>
      <c r="AA3" s="4"/>
      <c r="AB3" s="213"/>
      <c r="AC3" s="213"/>
      <c r="AD3" s="213"/>
      <c r="AE3" s="213"/>
      <c r="AF3" s="4"/>
      <c r="AG3" s="4"/>
      <c r="AH3" s="4"/>
      <c r="AI3" s="4"/>
      <c r="AJ3" s="4"/>
      <c r="AK3" s="4"/>
      <c r="AL3" s="4"/>
    </row>
    <row r="4" spans="1:38" ht="17.25" customHeight="1">
      <c r="B4" s="4" t="s">
        <v>617</v>
      </c>
      <c r="C4" s="4"/>
      <c r="D4" s="213"/>
      <c r="E4" s="213"/>
      <c r="F4" s="4"/>
      <c r="G4" s="213"/>
      <c r="H4" s="4"/>
      <c r="I4" s="4"/>
      <c r="J4" s="213"/>
      <c r="K4" s="4"/>
      <c r="L4" s="4"/>
      <c r="M4" s="4"/>
      <c r="N4" s="4"/>
      <c r="O4" s="213"/>
      <c r="P4" s="4"/>
      <c r="Q4" s="4"/>
      <c r="R4" s="213"/>
      <c r="S4" s="213"/>
      <c r="T4" s="213"/>
      <c r="U4" s="213"/>
      <c r="V4" s="4"/>
      <c r="W4" s="213"/>
      <c r="X4" s="213"/>
      <c r="Y4" s="213"/>
      <c r="Z4" s="213"/>
      <c r="AA4" s="213"/>
      <c r="AB4" s="213"/>
      <c r="AC4" s="213"/>
      <c r="AD4" s="213"/>
      <c r="AE4" s="213"/>
      <c r="AF4" s="4"/>
      <c r="AG4" s="4"/>
      <c r="AH4" s="4"/>
      <c r="AI4" s="4"/>
      <c r="AJ4" s="4"/>
      <c r="AK4" s="4"/>
      <c r="AL4" s="4"/>
    </row>
    <row r="5" spans="1:38" ht="12" customHeight="1">
      <c r="B5" s="304" t="s">
        <v>324</v>
      </c>
      <c r="C5" s="327" t="s">
        <v>510</v>
      </c>
      <c r="D5" s="337" t="s">
        <v>511</v>
      </c>
      <c r="E5" s="327" t="s">
        <v>586</v>
      </c>
      <c r="F5" s="337" t="s">
        <v>512</v>
      </c>
      <c r="G5" s="250" t="s">
        <v>513</v>
      </c>
      <c r="H5" s="56"/>
      <c r="I5" s="56"/>
      <c r="J5" s="250"/>
      <c r="K5" s="56"/>
      <c r="L5" s="56"/>
      <c r="M5" s="56"/>
      <c r="N5" s="131"/>
      <c r="O5" s="337" t="s">
        <v>321</v>
      </c>
      <c r="P5" s="337" t="s">
        <v>521</v>
      </c>
      <c r="Q5" s="56" t="s">
        <v>522</v>
      </c>
      <c r="R5" s="250"/>
      <c r="S5" s="250"/>
      <c r="T5" s="250"/>
      <c r="U5" s="250"/>
      <c r="V5" s="131"/>
      <c r="W5" s="337" t="s">
        <v>523</v>
      </c>
      <c r="X5" s="337" t="s">
        <v>524</v>
      </c>
      <c r="Y5" s="337" t="s">
        <v>525</v>
      </c>
      <c r="Z5" s="337" t="s">
        <v>307</v>
      </c>
      <c r="AA5" s="337" t="s">
        <v>529</v>
      </c>
      <c r="AB5" s="337" t="s">
        <v>530</v>
      </c>
      <c r="AC5" s="337" t="s">
        <v>531</v>
      </c>
      <c r="AD5" s="337" t="s">
        <v>532</v>
      </c>
      <c r="AE5" s="337" t="s">
        <v>598</v>
      </c>
      <c r="AF5" s="337" t="s">
        <v>533</v>
      </c>
      <c r="AG5" s="56" t="s">
        <v>534</v>
      </c>
      <c r="AH5" s="56"/>
      <c r="AI5" s="131"/>
      <c r="AJ5" s="327" t="s">
        <v>535</v>
      </c>
      <c r="AK5" s="337" t="s">
        <v>536</v>
      </c>
      <c r="AL5" s="337" t="s">
        <v>537</v>
      </c>
    </row>
    <row r="6" spans="1:38" ht="93" customHeight="1">
      <c r="B6" s="318"/>
      <c r="C6" s="336"/>
      <c r="D6" s="336"/>
      <c r="E6" s="339"/>
      <c r="F6" s="338"/>
      <c r="G6" s="278" t="s">
        <v>435</v>
      </c>
      <c r="H6" s="279" t="s">
        <v>587</v>
      </c>
      <c r="I6" s="280" t="s">
        <v>588</v>
      </c>
      <c r="J6" s="278" t="s">
        <v>514</v>
      </c>
      <c r="K6" s="279" t="s">
        <v>515</v>
      </c>
      <c r="L6" s="279" t="s">
        <v>516</v>
      </c>
      <c r="M6" s="278" t="s">
        <v>517</v>
      </c>
      <c r="N6" s="278" t="s">
        <v>518</v>
      </c>
      <c r="O6" s="336"/>
      <c r="P6" s="336"/>
      <c r="Q6" s="278" t="s">
        <v>435</v>
      </c>
      <c r="R6" s="279" t="s">
        <v>526</v>
      </c>
      <c r="S6" s="279" t="s">
        <v>599</v>
      </c>
      <c r="T6" s="278" t="s">
        <v>293</v>
      </c>
      <c r="U6" s="279" t="s">
        <v>527</v>
      </c>
      <c r="V6" s="279" t="s">
        <v>528</v>
      </c>
      <c r="W6" s="336"/>
      <c r="X6" s="336"/>
      <c r="Y6" s="336"/>
      <c r="Z6" s="336"/>
      <c r="AA6" s="338"/>
      <c r="AB6" s="338"/>
      <c r="AC6" s="336"/>
      <c r="AD6" s="338"/>
      <c r="AE6" s="338"/>
      <c r="AF6" s="338"/>
      <c r="AG6" s="278" t="s">
        <v>435</v>
      </c>
      <c r="AH6" s="279" t="s">
        <v>538</v>
      </c>
      <c r="AI6" s="279" t="s">
        <v>539</v>
      </c>
      <c r="AJ6" s="336"/>
      <c r="AK6" s="338"/>
      <c r="AL6" s="338"/>
    </row>
    <row r="7" spans="1:38" ht="19.5" customHeight="1">
      <c r="B7" s="132" t="s">
        <v>156</v>
      </c>
      <c r="C7" s="76">
        <v>93526</v>
      </c>
      <c r="D7" s="249">
        <f>SUM(D9:D108)</f>
        <v>11</v>
      </c>
      <c r="E7" s="249">
        <f>SUM(E9:E108)</f>
        <v>1213</v>
      </c>
      <c r="F7" s="249">
        <f>SUM(F9:F108)</f>
        <v>764</v>
      </c>
      <c r="G7" s="249">
        <f>SUM(G9:G108)</f>
        <v>21074</v>
      </c>
      <c r="H7" s="249">
        <f>SUM(H9:H108)</f>
        <v>5502</v>
      </c>
      <c r="I7" s="249">
        <f t="shared" ref="I7" si="0">SUM(I9:I108)</f>
        <v>6094</v>
      </c>
      <c r="J7" s="249">
        <f>SUM(J9:J108)</f>
        <v>1482</v>
      </c>
      <c r="K7" s="249">
        <f t="shared" ref="K7:N7" si="1">SUM(K9:K108)</f>
        <v>2034</v>
      </c>
      <c r="L7" s="249">
        <f t="shared" si="1"/>
        <v>1090</v>
      </c>
      <c r="M7" s="249">
        <f t="shared" si="1"/>
        <v>847</v>
      </c>
      <c r="N7" s="249">
        <f t="shared" si="1"/>
        <v>3528</v>
      </c>
      <c r="O7" s="251">
        <f>SUM(O9:O108)</f>
        <v>2838</v>
      </c>
      <c r="P7" s="251">
        <f>SUM(P9:P108)</f>
        <v>209</v>
      </c>
      <c r="Q7" s="121">
        <f>SUM(R7:V7)</f>
        <v>31118</v>
      </c>
      <c r="R7" s="251">
        <f>SUM(R9:R108)</f>
        <v>24572</v>
      </c>
      <c r="S7" s="251">
        <f>SUM(S9:S108)</f>
        <v>908</v>
      </c>
      <c r="T7" s="251">
        <f>SUM(T9:T108)</f>
        <v>4569</v>
      </c>
      <c r="U7" s="251">
        <f>SUM(U9:U108)</f>
        <v>334</v>
      </c>
      <c r="V7" s="251">
        <f>SUM(V9:V108)</f>
        <v>735</v>
      </c>
      <c r="W7" s="251">
        <f t="shared" ref="W7:AF7" si="2">SUM(W9:W108)</f>
        <v>1866</v>
      </c>
      <c r="X7" s="251">
        <f t="shared" si="2"/>
        <v>5327</v>
      </c>
      <c r="Y7" s="251">
        <f t="shared" si="2"/>
        <v>81</v>
      </c>
      <c r="Z7" s="251">
        <f t="shared" si="2"/>
        <v>1191</v>
      </c>
      <c r="AA7" s="121">
        <f t="shared" si="2"/>
        <v>1844</v>
      </c>
      <c r="AB7" s="251">
        <f t="shared" si="2"/>
        <v>31</v>
      </c>
      <c r="AC7" s="251">
        <f t="shared" si="2"/>
        <v>310</v>
      </c>
      <c r="AD7" s="251">
        <f t="shared" si="2"/>
        <v>393</v>
      </c>
      <c r="AE7" s="251">
        <f t="shared" si="2"/>
        <v>571</v>
      </c>
      <c r="AF7" s="251">
        <f t="shared" si="2"/>
        <v>17994</v>
      </c>
      <c r="AG7" s="121">
        <f t="shared" ref="AG7:AL7" si="3">SUM(AG9:AG108)</f>
        <v>4373</v>
      </c>
      <c r="AH7" s="121">
        <f t="shared" si="3"/>
        <v>986</v>
      </c>
      <c r="AI7" s="121">
        <f>AG7-AH7</f>
        <v>3387</v>
      </c>
      <c r="AJ7" s="121">
        <f t="shared" si="3"/>
        <v>1344</v>
      </c>
      <c r="AK7" s="121">
        <f t="shared" si="3"/>
        <v>588</v>
      </c>
      <c r="AL7" s="121">
        <f t="shared" si="3"/>
        <v>386</v>
      </c>
    </row>
    <row r="8" spans="1:38" ht="12" customHeight="1">
      <c r="B8" s="79"/>
      <c r="C8" s="47"/>
      <c r="D8" s="219"/>
      <c r="E8" s="219"/>
      <c r="F8" s="47"/>
      <c r="G8" s="219"/>
      <c r="H8" s="47"/>
      <c r="I8" s="47"/>
      <c r="J8" s="219"/>
      <c r="K8" s="47"/>
      <c r="L8" s="47"/>
      <c r="M8" s="47"/>
      <c r="N8" s="47"/>
      <c r="O8" s="221"/>
      <c r="P8" s="85"/>
      <c r="Q8" s="85"/>
      <c r="R8" s="221"/>
      <c r="S8" s="221"/>
      <c r="T8" s="221"/>
      <c r="U8" s="221"/>
      <c r="V8" s="85"/>
      <c r="W8" s="221"/>
      <c r="X8" s="221"/>
      <c r="Y8" s="221"/>
      <c r="Z8" s="221"/>
      <c r="AA8" s="85"/>
      <c r="AB8" s="221"/>
      <c r="AC8" s="221"/>
      <c r="AD8" s="221"/>
      <c r="AE8" s="221"/>
      <c r="AF8" s="85"/>
      <c r="AG8" s="85"/>
      <c r="AH8" s="85"/>
      <c r="AI8" s="85"/>
      <c r="AJ8" s="85"/>
      <c r="AK8" s="85"/>
      <c r="AL8" s="85"/>
    </row>
    <row r="9" spans="1:38" ht="15" customHeight="1">
      <c r="B9" s="133" t="s">
        <v>332</v>
      </c>
      <c r="C9" s="47">
        <v>170</v>
      </c>
      <c r="D9" s="221" t="s">
        <v>284</v>
      </c>
      <c r="E9" s="221">
        <v>4</v>
      </c>
      <c r="F9" s="221" t="s">
        <v>284</v>
      </c>
      <c r="G9" s="221">
        <v>48</v>
      </c>
      <c r="H9" s="85">
        <v>12</v>
      </c>
      <c r="I9" s="85">
        <v>9</v>
      </c>
      <c r="J9" s="221">
        <v>3</v>
      </c>
      <c r="K9" s="85">
        <v>9</v>
      </c>
      <c r="L9" s="85">
        <v>2</v>
      </c>
      <c r="M9" s="85">
        <v>2</v>
      </c>
      <c r="N9" s="85">
        <v>7</v>
      </c>
      <c r="O9" s="219">
        <v>2</v>
      </c>
      <c r="P9" s="86" t="s">
        <v>284</v>
      </c>
      <c r="Q9" s="47">
        <f>SUM(R9:V9)</f>
        <v>61</v>
      </c>
      <c r="R9" s="219">
        <v>53</v>
      </c>
      <c r="S9" s="252">
        <v>2</v>
      </c>
      <c r="T9" s="219">
        <v>4</v>
      </c>
      <c r="U9" s="252" t="s">
        <v>284</v>
      </c>
      <c r="V9" s="47">
        <v>2</v>
      </c>
      <c r="W9" s="219">
        <v>5</v>
      </c>
      <c r="X9" s="219">
        <v>12</v>
      </c>
      <c r="Y9" s="252" t="s">
        <v>284</v>
      </c>
      <c r="Z9" s="219">
        <v>1</v>
      </c>
      <c r="AA9" s="85">
        <v>1</v>
      </c>
      <c r="AB9" s="252" t="s">
        <v>284</v>
      </c>
      <c r="AC9" s="252" t="s">
        <v>284</v>
      </c>
      <c r="AD9" s="252" t="s">
        <v>284</v>
      </c>
      <c r="AE9" s="252">
        <v>3</v>
      </c>
      <c r="AF9" s="85">
        <v>29</v>
      </c>
      <c r="AG9" s="85">
        <v>3</v>
      </c>
      <c r="AH9" s="86" t="s">
        <v>284</v>
      </c>
      <c r="AI9" s="85">
        <v>3</v>
      </c>
      <c r="AJ9" s="85">
        <v>2</v>
      </c>
      <c r="AK9" s="86" t="s">
        <v>284</v>
      </c>
      <c r="AL9" s="86" t="s">
        <v>284</v>
      </c>
    </row>
    <row r="10" spans="1:38" ht="15" customHeight="1">
      <c r="B10" s="133" t="s">
        <v>333</v>
      </c>
      <c r="C10" s="47">
        <v>137</v>
      </c>
      <c r="D10" s="221" t="s">
        <v>284</v>
      </c>
      <c r="E10" s="221" t="s">
        <v>284</v>
      </c>
      <c r="F10" s="85" t="s">
        <v>284</v>
      </c>
      <c r="G10" s="221">
        <v>33</v>
      </c>
      <c r="H10" s="85">
        <v>14</v>
      </c>
      <c r="I10" s="85">
        <v>7</v>
      </c>
      <c r="J10" s="221">
        <v>2</v>
      </c>
      <c r="K10" s="85">
        <v>2</v>
      </c>
      <c r="L10" s="85">
        <v>1</v>
      </c>
      <c r="M10" s="85">
        <v>1</v>
      </c>
      <c r="N10" s="85">
        <v>6</v>
      </c>
      <c r="O10" s="219">
        <v>4</v>
      </c>
      <c r="P10" s="86" t="s">
        <v>284</v>
      </c>
      <c r="Q10" s="47">
        <f t="shared" ref="Q10:Q73" si="4">SUM(R10:V10)</f>
        <v>36</v>
      </c>
      <c r="R10" s="219">
        <v>30</v>
      </c>
      <c r="S10" s="252">
        <v>1</v>
      </c>
      <c r="T10" s="219">
        <v>4</v>
      </c>
      <c r="U10" s="252" t="s">
        <v>284</v>
      </c>
      <c r="V10" s="47">
        <v>1</v>
      </c>
      <c r="W10" s="219">
        <v>2</v>
      </c>
      <c r="X10" s="219">
        <v>14</v>
      </c>
      <c r="Y10" s="252" t="s">
        <v>284</v>
      </c>
      <c r="Z10" s="252">
        <v>1</v>
      </c>
      <c r="AA10" s="85">
        <v>5</v>
      </c>
      <c r="AB10" s="252" t="s">
        <v>284</v>
      </c>
      <c r="AC10" s="252">
        <v>1</v>
      </c>
      <c r="AD10" s="252" t="s">
        <v>284</v>
      </c>
      <c r="AE10" s="252">
        <v>3</v>
      </c>
      <c r="AF10" s="85">
        <v>32</v>
      </c>
      <c r="AG10" s="85">
        <v>4</v>
      </c>
      <c r="AH10" s="86" t="s">
        <v>284</v>
      </c>
      <c r="AI10" s="85">
        <v>4</v>
      </c>
      <c r="AJ10" s="86">
        <v>1</v>
      </c>
      <c r="AK10" s="86">
        <v>1</v>
      </c>
      <c r="AL10" s="86" t="s">
        <v>284</v>
      </c>
    </row>
    <row r="11" spans="1:38" ht="15" customHeight="1">
      <c r="B11" s="133" t="s">
        <v>334</v>
      </c>
      <c r="C11" s="47">
        <v>970</v>
      </c>
      <c r="D11" s="221" t="s">
        <v>284</v>
      </c>
      <c r="E11" s="221">
        <v>4</v>
      </c>
      <c r="F11" s="85">
        <v>11</v>
      </c>
      <c r="G11" s="221">
        <v>218</v>
      </c>
      <c r="H11" s="85">
        <v>47</v>
      </c>
      <c r="I11" s="85">
        <v>64</v>
      </c>
      <c r="J11" s="221">
        <v>15</v>
      </c>
      <c r="K11" s="85">
        <v>23</v>
      </c>
      <c r="L11" s="85">
        <v>16</v>
      </c>
      <c r="M11" s="85">
        <v>4</v>
      </c>
      <c r="N11" s="85">
        <v>42</v>
      </c>
      <c r="O11" s="219">
        <v>27</v>
      </c>
      <c r="P11" s="86">
        <v>2</v>
      </c>
      <c r="Q11" s="47">
        <f t="shared" si="4"/>
        <v>277</v>
      </c>
      <c r="R11" s="219">
        <v>216</v>
      </c>
      <c r="S11" s="252">
        <v>3</v>
      </c>
      <c r="T11" s="219">
        <v>42</v>
      </c>
      <c r="U11" s="219">
        <v>5</v>
      </c>
      <c r="V11" s="47">
        <v>11</v>
      </c>
      <c r="W11" s="219">
        <v>16</v>
      </c>
      <c r="X11" s="219">
        <v>70</v>
      </c>
      <c r="Y11" s="219">
        <v>2</v>
      </c>
      <c r="Z11" s="219">
        <v>7</v>
      </c>
      <c r="AA11" s="85">
        <v>15</v>
      </c>
      <c r="AB11" s="252">
        <v>2</v>
      </c>
      <c r="AC11" s="252">
        <v>5</v>
      </c>
      <c r="AD11" s="252">
        <v>2</v>
      </c>
      <c r="AE11" s="221">
        <v>13</v>
      </c>
      <c r="AF11" s="85">
        <v>230</v>
      </c>
      <c r="AG11" s="85">
        <v>50</v>
      </c>
      <c r="AH11" s="85">
        <v>13</v>
      </c>
      <c r="AI11" s="85">
        <f t="shared" ref="AI11:AI73" si="5">AG11-AH11</f>
        <v>37</v>
      </c>
      <c r="AJ11" s="85">
        <v>16</v>
      </c>
      <c r="AK11" s="85">
        <v>2</v>
      </c>
      <c r="AL11" s="86">
        <v>4</v>
      </c>
    </row>
    <row r="12" spans="1:38" ht="15" customHeight="1">
      <c r="B12" s="133" t="s">
        <v>335</v>
      </c>
      <c r="C12" s="47">
        <v>336</v>
      </c>
      <c r="D12" s="221" t="s">
        <v>284</v>
      </c>
      <c r="E12" s="221">
        <v>1</v>
      </c>
      <c r="F12" s="85">
        <v>1</v>
      </c>
      <c r="G12" s="221">
        <v>85</v>
      </c>
      <c r="H12" s="85">
        <v>20</v>
      </c>
      <c r="I12" s="85">
        <v>28</v>
      </c>
      <c r="J12" s="221">
        <v>5</v>
      </c>
      <c r="K12" s="85">
        <v>6</v>
      </c>
      <c r="L12" s="85">
        <v>6</v>
      </c>
      <c r="M12" s="85">
        <v>4</v>
      </c>
      <c r="N12" s="85">
        <v>12</v>
      </c>
      <c r="O12" s="219">
        <v>8</v>
      </c>
      <c r="P12" s="86" t="s">
        <v>284</v>
      </c>
      <c r="Q12" s="47">
        <f t="shared" si="4"/>
        <v>109</v>
      </c>
      <c r="R12" s="219">
        <v>94</v>
      </c>
      <c r="S12" s="252">
        <v>2</v>
      </c>
      <c r="T12" s="219">
        <v>9</v>
      </c>
      <c r="U12" s="252">
        <v>2</v>
      </c>
      <c r="V12" s="47">
        <v>2</v>
      </c>
      <c r="W12" s="219">
        <v>10</v>
      </c>
      <c r="X12" s="219">
        <v>17</v>
      </c>
      <c r="Y12" s="252" t="s">
        <v>284</v>
      </c>
      <c r="Z12" s="219">
        <v>6</v>
      </c>
      <c r="AA12" s="85">
        <v>7</v>
      </c>
      <c r="AB12" s="252" t="s">
        <v>284</v>
      </c>
      <c r="AC12" s="252">
        <v>2</v>
      </c>
      <c r="AD12" s="252" t="s">
        <v>284</v>
      </c>
      <c r="AE12" s="252">
        <v>1</v>
      </c>
      <c r="AF12" s="85">
        <v>72</v>
      </c>
      <c r="AG12" s="85">
        <v>15</v>
      </c>
      <c r="AH12" s="85">
        <v>5</v>
      </c>
      <c r="AI12" s="85">
        <f t="shared" si="5"/>
        <v>10</v>
      </c>
      <c r="AJ12" s="86" t="s">
        <v>284</v>
      </c>
      <c r="AK12" s="86" t="s">
        <v>284</v>
      </c>
      <c r="AL12" s="86">
        <v>1</v>
      </c>
    </row>
    <row r="13" spans="1:38" ht="15" customHeight="1">
      <c r="B13" s="133" t="s">
        <v>336</v>
      </c>
      <c r="C13" s="47">
        <v>276</v>
      </c>
      <c r="D13" s="221" t="s">
        <v>284</v>
      </c>
      <c r="E13" s="221">
        <v>4</v>
      </c>
      <c r="F13" s="85">
        <v>1</v>
      </c>
      <c r="G13" s="221">
        <v>75</v>
      </c>
      <c r="H13" s="85">
        <v>19</v>
      </c>
      <c r="I13" s="85">
        <v>16</v>
      </c>
      <c r="J13" s="221">
        <v>3</v>
      </c>
      <c r="K13" s="85">
        <v>11</v>
      </c>
      <c r="L13" s="85">
        <v>3</v>
      </c>
      <c r="M13" s="85">
        <v>3</v>
      </c>
      <c r="N13" s="85">
        <v>17</v>
      </c>
      <c r="O13" s="219">
        <v>11</v>
      </c>
      <c r="P13" s="86" t="s">
        <v>284</v>
      </c>
      <c r="Q13" s="47">
        <f t="shared" si="4"/>
        <v>91</v>
      </c>
      <c r="R13" s="219">
        <v>68</v>
      </c>
      <c r="S13" s="252">
        <v>2</v>
      </c>
      <c r="T13" s="219">
        <v>15</v>
      </c>
      <c r="U13" s="252">
        <v>1</v>
      </c>
      <c r="V13" s="47">
        <v>5</v>
      </c>
      <c r="W13" s="219">
        <v>3</v>
      </c>
      <c r="X13" s="219">
        <v>20</v>
      </c>
      <c r="Y13" s="252" t="s">
        <v>284</v>
      </c>
      <c r="Z13" s="252">
        <v>3</v>
      </c>
      <c r="AA13" s="85">
        <v>3</v>
      </c>
      <c r="AB13" s="252" t="s">
        <v>284</v>
      </c>
      <c r="AC13" s="252" t="s">
        <v>284</v>
      </c>
      <c r="AD13" s="252" t="s">
        <v>284</v>
      </c>
      <c r="AE13" s="221">
        <v>1</v>
      </c>
      <c r="AF13" s="85">
        <v>54</v>
      </c>
      <c r="AG13" s="85">
        <v>11</v>
      </c>
      <c r="AH13" s="85">
        <v>4</v>
      </c>
      <c r="AI13" s="85">
        <f t="shared" si="5"/>
        <v>7</v>
      </c>
      <c r="AJ13" s="85">
        <v>2</v>
      </c>
      <c r="AK13" s="86" t="s">
        <v>284</v>
      </c>
      <c r="AL13" s="86" t="s">
        <v>284</v>
      </c>
    </row>
    <row r="14" spans="1:38" ht="12.75" customHeight="1">
      <c r="B14" s="133"/>
      <c r="C14" s="47"/>
      <c r="D14" s="219"/>
      <c r="E14" s="219"/>
      <c r="F14" s="47"/>
      <c r="G14" s="219"/>
      <c r="H14" s="47"/>
      <c r="I14" s="47"/>
      <c r="J14" s="219"/>
      <c r="K14" s="47"/>
      <c r="L14" s="47"/>
      <c r="M14" s="47"/>
      <c r="N14" s="85"/>
      <c r="O14" s="219"/>
      <c r="P14" s="86"/>
      <c r="Q14" s="47"/>
      <c r="R14" s="219"/>
      <c r="S14" s="252"/>
      <c r="T14" s="219"/>
      <c r="U14" s="219"/>
      <c r="V14" s="47"/>
      <c r="W14" s="219"/>
      <c r="X14" s="219"/>
      <c r="Y14" s="252"/>
      <c r="Z14" s="219"/>
      <c r="AA14" s="85"/>
      <c r="AB14" s="221"/>
      <c r="AC14" s="221"/>
      <c r="AD14" s="252"/>
      <c r="AE14" s="221"/>
      <c r="AF14" s="85"/>
      <c r="AG14" s="85"/>
      <c r="AH14" s="85"/>
      <c r="AI14" s="85"/>
      <c r="AJ14" s="85"/>
      <c r="AK14" s="85"/>
      <c r="AL14" s="85"/>
    </row>
    <row r="15" spans="1:38" ht="15" customHeight="1">
      <c r="B15" s="133" t="s">
        <v>337</v>
      </c>
      <c r="C15" s="47">
        <v>188</v>
      </c>
      <c r="D15" s="221" t="s">
        <v>284</v>
      </c>
      <c r="E15" s="221">
        <v>5</v>
      </c>
      <c r="F15" s="85">
        <v>1</v>
      </c>
      <c r="G15" s="221">
        <v>45</v>
      </c>
      <c r="H15" s="85">
        <v>11</v>
      </c>
      <c r="I15" s="85">
        <v>12</v>
      </c>
      <c r="J15" s="221">
        <v>5</v>
      </c>
      <c r="K15" s="85">
        <v>6</v>
      </c>
      <c r="L15" s="85">
        <v>2</v>
      </c>
      <c r="M15" s="85">
        <v>3</v>
      </c>
      <c r="N15" s="85">
        <v>4</v>
      </c>
      <c r="O15" s="252">
        <v>5</v>
      </c>
      <c r="P15" s="86" t="s">
        <v>284</v>
      </c>
      <c r="Q15" s="47">
        <f t="shared" si="4"/>
        <v>65</v>
      </c>
      <c r="R15" s="219">
        <v>55</v>
      </c>
      <c r="S15" s="252" t="s">
        <v>284</v>
      </c>
      <c r="T15" s="219">
        <v>10</v>
      </c>
      <c r="U15" s="252" t="s">
        <v>284</v>
      </c>
      <c r="V15" s="252" t="s">
        <v>284</v>
      </c>
      <c r="W15" s="219">
        <v>5</v>
      </c>
      <c r="X15" s="219">
        <v>16</v>
      </c>
      <c r="Y15" s="252" t="s">
        <v>284</v>
      </c>
      <c r="Z15" s="219">
        <v>2</v>
      </c>
      <c r="AA15" s="252" t="s">
        <v>284</v>
      </c>
      <c r="AB15" s="252" t="s">
        <v>284</v>
      </c>
      <c r="AC15" s="252">
        <v>2</v>
      </c>
      <c r="AD15" s="252" t="s">
        <v>284</v>
      </c>
      <c r="AE15" s="252">
        <v>1</v>
      </c>
      <c r="AF15" s="85">
        <v>35</v>
      </c>
      <c r="AG15" s="85">
        <v>6</v>
      </c>
      <c r="AH15" s="86" t="s">
        <v>284</v>
      </c>
      <c r="AI15" s="85">
        <v>6</v>
      </c>
      <c r="AJ15" s="86">
        <v>3</v>
      </c>
      <c r="AK15" s="86" t="s">
        <v>284</v>
      </c>
      <c r="AL15" s="86">
        <v>2</v>
      </c>
    </row>
    <row r="16" spans="1:38" ht="15" customHeight="1">
      <c r="B16" s="133" t="s">
        <v>338</v>
      </c>
      <c r="C16" s="47">
        <v>95</v>
      </c>
      <c r="D16" s="221" t="s">
        <v>284</v>
      </c>
      <c r="E16" s="221">
        <v>2</v>
      </c>
      <c r="F16" s="85" t="s">
        <v>284</v>
      </c>
      <c r="G16" s="221">
        <v>25</v>
      </c>
      <c r="H16" s="85">
        <v>6</v>
      </c>
      <c r="I16" s="85">
        <v>7</v>
      </c>
      <c r="J16" s="221">
        <v>3</v>
      </c>
      <c r="K16" s="85">
        <v>2</v>
      </c>
      <c r="L16" s="85" t="s">
        <v>284</v>
      </c>
      <c r="M16" s="86" t="s">
        <v>284</v>
      </c>
      <c r="N16" s="85">
        <v>6</v>
      </c>
      <c r="O16" s="219">
        <v>2</v>
      </c>
      <c r="P16" s="86">
        <v>1</v>
      </c>
      <c r="Q16" s="47">
        <f t="shared" si="4"/>
        <v>28</v>
      </c>
      <c r="R16" s="219">
        <v>24</v>
      </c>
      <c r="S16" s="252" t="s">
        <v>284</v>
      </c>
      <c r="T16" s="219">
        <v>3</v>
      </c>
      <c r="U16" s="252" t="s">
        <v>284</v>
      </c>
      <c r="V16" s="47">
        <v>1</v>
      </c>
      <c r="W16" s="219">
        <v>5</v>
      </c>
      <c r="X16" s="219">
        <v>1</v>
      </c>
      <c r="Y16" s="252" t="s">
        <v>284</v>
      </c>
      <c r="Z16" s="252">
        <v>1</v>
      </c>
      <c r="AA16" s="86">
        <v>1</v>
      </c>
      <c r="AB16" s="252" t="s">
        <v>284</v>
      </c>
      <c r="AC16" s="252">
        <v>1</v>
      </c>
      <c r="AD16" s="252">
        <v>1</v>
      </c>
      <c r="AE16" s="252">
        <v>1</v>
      </c>
      <c r="AF16" s="85">
        <v>25</v>
      </c>
      <c r="AG16" s="85">
        <v>2</v>
      </c>
      <c r="AH16" s="86" t="s">
        <v>284</v>
      </c>
      <c r="AI16" s="85">
        <v>2</v>
      </c>
      <c r="AJ16" s="86">
        <v>1</v>
      </c>
      <c r="AK16" s="86" t="s">
        <v>284</v>
      </c>
      <c r="AL16" s="86" t="s">
        <v>284</v>
      </c>
    </row>
    <row r="17" spans="2:38" ht="15" customHeight="1">
      <c r="B17" s="133" t="s">
        <v>339</v>
      </c>
      <c r="C17" s="47">
        <v>495</v>
      </c>
      <c r="D17" s="221" t="s">
        <v>284</v>
      </c>
      <c r="E17" s="221">
        <v>7</v>
      </c>
      <c r="F17" s="85">
        <v>3</v>
      </c>
      <c r="G17" s="221">
        <v>124</v>
      </c>
      <c r="H17" s="85">
        <v>37</v>
      </c>
      <c r="I17" s="85">
        <v>28</v>
      </c>
      <c r="J17" s="221">
        <v>7</v>
      </c>
      <c r="K17" s="85">
        <v>11</v>
      </c>
      <c r="L17" s="85">
        <v>7</v>
      </c>
      <c r="M17" s="85">
        <v>6</v>
      </c>
      <c r="N17" s="85">
        <v>25</v>
      </c>
      <c r="O17" s="219">
        <v>17</v>
      </c>
      <c r="P17" s="86">
        <v>1</v>
      </c>
      <c r="Q17" s="47">
        <f t="shared" si="4"/>
        <v>157</v>
      </c>
      <c r="R17" s="219">
        <v>117</v>
      </c>
      <c r="S17" s="252">
        <v>10</v>
      </c>
      <c r="T17" s="219">
        <v>26</v>
      </c>
      <c r="U17" s="252" t="s">
        <v>284</v>
      </c>
      <c r="V17" s="47">
        <v>4</v>
      </c>
      <c r="W17" s="219">
        <v>7</v>
      </c>
      <c r="X17" s="219">
        <v>35</v>
      </c>
      <c r="Y17" s="252">
        <v>1</v>
      </c>
      <c r="Z17" s="219">
        <v>5</v>
      </c>
      <c r="AA17" s="85">
        <v>8</v>
      </c>
      <c r="AB17" s="252" t="s">
        <v>284</v>
      </c>
      <c r="AC17" s="252">
        <v>1</v>
      </c>
      <c r="AD17" s="252">
        <v>1</v>
      </c>
      <c r="AE17" s="221">
        <v>3</v>
      </c>
      <c r="AF17" s="85">
        <v>93</v>
      </c>
      <c r="AG17" s="85">
        <v>30</v>
      </c>
      <c r="AH17" s="85">
        <v>12</v>
      </c>
      <c r="AI17" s="85">
        <f t="shared" si="5"/>
        <v>18</v>
      </c>
      <c r="AJ17" s="85">
        <v>9</v>
      </c>
      <c r="AK17" s="86">
        <v>2</v>
      </c>
      <c r="AL17" s="86">
        <v>1</v>
      </c>
    </row>
    <row r="18" spans="2:38" ht="15" customHeight="1">
      <c r="B18" s="133" t="s">
        <v>340</v>
      </c>
      <c r="C18" s="47">
        <v>1186</v>
      </c>
      <c r="D18" s="221" t="s">
        <v>284</v>
      </c>
      <c r="E18" s="221">
        <v>19</v>
      </c>
      <c r="F18" s="85">
        <v>7</v>
      </c>
      <c r="G18" s="221">
        <v>248</v>
      </c>
      <c r="H18" s="85">
        <v>62</v>
      </c>
      <c r="I18" s="85">
        <v>66</v>
      </c>
      <c r="J18" s="221">
        <v>16</v>
      </c>
      <c r="K18" s="85">
        <v>27</v>
      </c>
      <c r="L18" s="85">
        <v>14</v>
      </c>
      <c r="M18" s="85">
        <v>9</v>
      </c>
      <c r="N18" s="85">
        <v>52</v>
      </c>
      <c r="O18" s="219">
        <v>49</v>
      </c>
      <c r="P18" s="86">
        <v>1</v>
      </c>
      <c r="Q18" s="47">
        <f t="shared" si="4"/>
        <v>456</v>
      </c>
      <c r="R18" s="219">
        <v>383</v>
      </c>
      <c r="S18" s="252">
        <v>11</v>
      </c>
      <c r="T18" s="219">
        <v>49</v>
      </c>
      <c r="U18" s="252">
        <v>2</v>
      </c>
      <c r="V18" s="47">
        <v>11</v>
      </c>
      <c r="W18" s="219">
        <v>27</v>
      </c>
      <c r="X18" s="219">
        <v>78</v>
      </c>
      <c r="Y18" s="219">
        <v>3</v>
      </c>
      <c r="Z18" s="219">
        <v>24</v>
      </c>
      <c r="AA18" s="85">
        <v>34</v>
      </c>
      <c r="AB18" s="252">
        <v>1</v>
      </c>
      <c r="AC18" s="252">
        <v>3</v>
      </c>
      <c r="AD18" s="252">
        <v>4</v>
      </c>
      <c r="AE18" s="221">
        <v>7</v>
      </c>
      <c r="AF18" s="85">
        <v>181</v>
      </c>
      <c r="AG18" s="85">
        <v>30</v>
      </c>
      <c r="AH18" s="85">
        <v>8</v>
      </c>
      <c r="AI18" s="85">
        <f t="shared" si="5"/>
        <v>22</v>
      </c>
      <c r="AJ18" s="85">
        <v>21</v>
      </c>
      <c r="AK18" s="85">
        <v>4</v>
      </c>
      <c r="AL18" s="86">
        <v>14</v>
      </c>
    </row>
    <row r="19" spans="2:38" ht="15" customHeight="1">
      <c r="B19" s="133" t="s">
        <v>341</v>
      </c>
      <c r="C19" s="47">
        <v>224</v>
      </c>
      <c r="D19" s="221" t="s">
        <v>284</v>
      </c>
      <c r="E19" s="221">
        <v>1</v>
      </c>
      <c r="F19" s="85">
        <v>2</v>
      </c>
      <c r="G19" s="221">
        <v>43</v>
      </c>
      <c r="H19" s="85">
        <v>7</v>
      </c>
      <c r="I19" s="85">
        <v>15</v>
      </c>
      <c r="J19" s="221">
        <v>5</v>
      </c>
      <c r="K19" s="85">
        <v>3</v>
      </c>
      <c r="L19" s="85">
        <v>1</v>
      </c>
      <c r="M19" s="86" t="s">
        <v>284</v>
      </c>
      <c r="N19" s="85">
        <v>9</v>
      </c>
      <c r="O19" s="219">
        <v>8</v>
      </c>
      <c r="P19" s="86">
        <v>1</v>
      </c>
      <c r="Q19" s="47">
        <f t="shared" si="4"/>
        <v>74</v>
      </c>
      <c r="R19" s="219">
        <v>49</v>
      </c>
      <c r="S19" s="252">
        <v>6</v>
      </c>
      <c r="T19" s="219">
        <v>15</v>
      </c>
      <c r="U19" s="252">
        <v>1</v>
      </c>
      <c r="V19" s="47">
        <v>3</v>
      </c>
      <c r="W19" s="219">
        <v>2</v>
      </c>
      <c r="X19" s="219">
        <v>17</v>
      </c>
      <c r="Y19" s="252" t="s">
        <v>284</v>
      </c>
      <c r="Z19" s="252">
        <v>2</v>
      </c>
      <c r="AA19" s="85">
        <v>8</v>
      </c>
      <c r="AB19" s="252" t="s">
        <v>284</v>
      </c>
      <c r="AC19" s="252">
        <v>1</v>
      </c>
      <c r="AD19" s="252" t="s">
        <v>284</v>
      </c>
      <c r="AE19" s="221">
        <v>1</v>
      </c>
      <c r="AF19" s="85">
        <v>49</v>
      </c>
      <c r="AG19" s="85">
        <v>10</v>
      </c>
      <c r="AH19" s="85">
        <v>4</v>
      </c>
      <c r="AI19" s="85">
        <f t="shared" si="5"/>
        <v>6</v>
      </c>
      <c r="AJ19" s="85">
        <v>3</v>
      </c>
      <c r="AK19" s="86" t="s">
        <v>284</v>
      </c>
      <c r="AL19" s="86" t="s">
        <v>284</v>
      </c>
    </row>
    <row r="20" spans="2:38" ht="12.75" customHeight="1">
      <c r="B20" s="79"/>
      <c r="C20" s="47"/>
      <c r="D20" s="219"/>
      <c r="E20" s="219"/>
      <c r="F20" s="47"/>
      <c r="G20" s="219"/>
      <c r="H20" s="47"/>
      <c r="I20" s="47"/>
      <c r="J20" s="219"/>
      <c r="K20" s="47"/>
      <c r="L20" s="47"/>
      <c r="M20" s="47"/>
      <c r="N20" s="85"/>
      <c r="O20" s="219"/>
      <c r="P20" s="86"/>
      <c r="Q20" s="47"/>
      <c r="R20" s="219"/>
      <c r="S20" s="219"/>
      <c r="T20" s="219"/>
      <c r="U20" s="219"/>
      <c r="V20" s="47"/>
      <c r="W20" s="219"/>
      <c r="X20" s="219"/>
      <c r="Y20" s="219"/>
      <c r="Z20" s="219"/>
      <c r="AA20" s="85"/>
      <c r="AB20" s="252"/>
      <c r="AC20" s="252"/>
      <c r="AD20" s="252"/>
      <c r="AE20" s="221"/>
      <c r="AF20" s="85"/>
      <c r="AG20" s="85"/>
      <c r="AH20" s="85"/>
      <c r="AI20" s="85"/>
      <c r="AJ20" s="85"/>
      <c r="AK20" s="85"/>
      <c r="AL20" s="86"/>
    </row>
    <row r="21" spans="2:38" ht="15" customHeight="1">
      <c r="B21" s="133" t="s">
        <v>342</v>
      </c>
      <c r="C21" s="47">
        <v>1796</v>
      </c>
      <c r="D21" s="221" t="s">
        <v>284</v>
      </c>
      <c r="E21" s="221">
        <v>22</v>
      </c>
      <c r="F21" s="85">
        <v>14</v>
      </c>
      <c r="G21" s="221">
        <v>423</v>
      </c>
      <c r="H21" s="85">
        <v>118</v>
      </c>
      <c r="I21" s="85">
        <v>107</v>
      </c>
      <c r="J21" s="221">
        <v>35</v>
      </c>
      <c r="K21" s="85">
        <v>57</v>
      </c>
      <c r="L21" s="85">
        <v>19</v>
      </c>
      <c r="M21" s="85">
        <v>17</v>
      </c>
      <c r="N21" s="85">
        <v>63</v>
      </c>
      <c r="O21" s="219">
        <v>52</v>
      </c>
      <c r="P21" s="86">
        <v>5</v>
      </c>
      <c r="Q21" s="47">
        <f t="shared" si="4"/>
        <v>587</v>
      </c>
      <c r="R21" s="219">
        <v>437</v>
      </c>
      <c r="S21" s="219">
        <v>21</v>
      </c>
      <c r="T21" s="219">
        <v>109</v>
      </c>
      <c r="U21" s="219">
        <v>5</v>
      </c>
      <c r="V21" s="47">
        <v>15</v>
      </c>
      <c r="W21" s="219">
        <v>24</v>
      </c>
      <c r="X21" s="219">
        <v>121</v>
      </c>
      <c r="Y21" s="252" t="s">
        <v>284</v>
      </c>
      <c r="Z21" s="219">
        <v>16</v>
      </c>
      <c r="AA21" s="85">
        <v>56</v>
      </c>
      <c r="AB21" s="252" t="s">
        <v>284</v>
      </c>
      <c r="AC21" s="252">
        <v>4</v>
      </c>
      <c r="AD21" s="252">
        <v>8</v>
      </c>
      <c r="AE21" s="221">
        <v>11</v>
      </c>
      <c r="AF21" s="85">
        <v>337</v>
      </c>
      <c r="AG21" s="85">
        <v>77</v>
      </c>
      <c r="AH21" s="85">
        <v>14</v>
      </c>
      <c r="AI21" s="85">
        <f t="shared" si="5"/>
        <v>63</v>
      </c>
      <c r="AJ21" s="85">
        <v>28</v>
      </c>
      <c r="AK21" s="85">
        <v>3</v>
      </c>
      <c r="AL21" s="86">
        <v>3</v>
      </c>
    </row>
    <row r="22" spans="2:38" ht="15" customHeight="1">
      <c r="B22" s="133" t="s">
        <v>343</v>
      </c>
      <c r="C22" s="47">
        <v>422</v>
      </c>
      <c r="D22" s="221" t="s">
        <v>284</v>
      </c>
      <c r="E22" s="221">
        <v>4</v>
      </c>
      <c r="F22" s="85">
        <v>3</v>
      </c>
      <c r="G22" s="221">
        <v>105</v>
      </c>
      <c r="H22" s="85">
        <v>28</v>
      </c>
      <c r="I22" s="85">
        <v>34</v>
      </c>
      <c r="J22" s="221">
        <v>4</v>
      </c>
      <c r="K22" s="85">
        <v>10</v>
      </c>
      <c r="L22" s="85">
        <v>3</v>
      </c>
      <c r="M22" s="85">
        <v>3</v>
      </c>
      <c r="N22" s="85">
        <v>20</v>
      </c>
      <c r="O22" s="219">
        <v>19</v>
      </c>
      <c r="P22" s="86" t="s">
        <v>284</v>
      </c>
      <c r="Q22" s="47">
        <f t="shared" si="4"/>
        <v>140</v>
      </c>
      <c r="R22" s="219">
        <v>106</v>
      </c>
      <c r="S22" s="219">
        <v>5</v>
      </c>
      <c r="T22" s="219">
        <v>26</v>
      </c>
      <c r="U22" s="252" t="s">
        <v>284</v>
      </c>
      <c r="V22" s="47">
        <v>3</v>
      </c>
      <c r="W22" s="219">
        <v>11</v>
      </c>
      <c r="X22" s="219">
        <v>36</v>
      </c>
      <c r="Y22" s="252" t="s">
        <v>284</v>
      </c>
      <c r="Z22" s="219">
        <v>6</v>
      </c>
      <c r="AA22" s="85">
        <v>5</v>
      </c>
      <c r="AB22" s="252" t="s">
        <v>284</v>
      </c>
      <c r="AC22" s="252">
        <v>2</v>
      </c>
      <c r="AD22" s="252">
        <v>2</v>
      </c>
      <c r="AE22" s="252">
        <v>4</v>
      </c>
      <c r="AF22" s="85">
        <v>56</v>
      </c>
      <c r="AG22" s="85">
        <v>21</v>
      </c>
      <c r="AH22" s="85">
        <v>7</v>
      </c>
      <c r="AI22" s="85">
        <f t="shared" si="5"/>
        <v>14</v>
      </c>
      <c r="AJ22" s="85">
        <v>7</v>
      </c>
      <c r="AK22" s="86">
        <v>1</v>
      </c>
      <c r="AL22" s="86" t="s">
        <v>284</v>
      </c>
    </row>
    <row r="23" spans="2:38" ht="15" customHeight="1">
      <c r="B23" s="133" t="s">
        <v>344</v>
      </c>
      <c r="C23" s="47">
        <v>1403</v>
      </c>
      <c r="D23" s="221" t="s">
        <v>284</v>
      </c>
      <c r="E23" s="221">
        <v>22</v>
      </c>
      <c r="F23" s="85">
        <v>11</v>
      </c>
      <c r="G23" s="221">
        <v>314</v>
      </c>
      <c r="H23" s="85">
        <v>77</v>
      </c>
      <c r="I23" s="85">
        <v>101</v>
      </c>
      <c r="J23" s="221">
        <v>22</v>
      </c>
      <c r="K23" s="85">
        <v>36</v>
      </c>
      <c r="L23" s="85">
        <v>13</v>
      </c>
      <c r="M23" s="85">
        <v>9</v>
      </c>
      <c r="N23" s="85">
        <v>49</v>
      </c>
      <c r="O23" s="219">
        <v>48</v>
      </c>
      <c r="P23" s="86">
        <v>4</v>
      </c>
      <c r="Q23" s="47">
        <f t="shared" si="4"/>
        <v>429</v>
      </c>
      <c r="R23" s="219">
        <v>341</v>
      </c>
      <c r="S23" s="219">
        <v>17</v>
      </c>
      <c r="T23" s="219">
        <v>58</v>
      </c>
      <c r="U23" s="219">
        <v>2</v>
      </c>
      <c r="V23" s="47">
        <v>11</v>
      </c>
      <c r="W23" s="219">
        <v>27</v>
      </c>
      <c r="X23" s="219">
        <v>107</v>
      </c>
      <c r="Y23" s="219">
        <v>2</v>
      </c>
      <c r="Z23" s="219">
        <v>31</v>
      </c>
      <c r="AA23" s="85">
        <v>16</v>
      </c>
      <c r="AB23" s="252">
        <v>1</v>
      </c>
      <c r="AC23" s="252">
        <v>3</v>
      </c>
      <c r="AD23" s="252">
        <v>2</v>
      </c>
      <c r="AE23" s="221">
        <v>8</v>
      </c>
      <c r="AF23" s="85">
        <v>281</v>
      </c>
      <c r="AG23" s="85">
        <v>61</v>
      </c>
      <c r="AH23" s="85">
        <v>8</v>
      </c>
      <c r="AI23" s="85">
        <f t="shared" si="5"/>
        <v>53</v>
      </c>
      <c r="AJ23" s="85">
        <v>22</v>
      </c>
      <c r="AK23" s="85">
        <v>7</v>
      </c>
      <c r="AL23" s="86">
        <v>5</v>
      </c>
    </row>
    <row r="24" spans="2:38" ht="15" customHeight="1">
      <c r="B24" s="133" t="s">
        <v>345</v>
      </c>
      <c r="C24" s="47">
        <v>516</v>
      </c>
      <c r="D24" s="221" t="s">
        <v>284</v>
      </c>
      <c r="E24" s="221">
        <v>7</v>
      </c>
      <c r="F24" s="85">
        <v>7</v>
      </c>
      <c r="G24" s="221">
        <v>137</v>
      </c>
      <c r="H24" s="85">
        <v>45</v>
      </c>
      <c r="I24" s="85">
        <v>35</v>
      </c>
      <c r="J24" s="221">
        <v>8</v>
      </c>
      <c r="K24" s="85">
        <v>14</v>
      </c>
      <c r="L24" s="85">
        <v>4</v>
      </c>
      <c r="M24" s="85">
        <v>6</v>
      </c>
      <c r="N24" s="85">
        <v>21</v>
      </c>
      <c r="O24" s="219">
        <v>21</v>
      </c>
      <c r="P24" s="86" t="s">
        <v>284</v>
      </c>
      <c r="Q24" s="47">
        <f t="shared" si="4"/>
        <v>147</v>
      </c>
      <c r="R24" s="219">
        <v>107</v>
      </c>
      <c r="S24" s="219">
        <v>7</v>
      </c>
      <c r="T24" s="219">
        <v>28</v>
      </c>
      <c r="U24" s="219">
        <v>1</v>
      </c>
      <c r="V24" s="47">
        <v>4</v>
      </c>
      <c r="W24" s="219">
        <v>6</v>
      </c>
      <c r="X24" s="219">
        <v>36</v>
      </c>
      <c r="Y24" s="252" t="s">
        <v>284</v>
      </c>
      <c r="Z24" s="219">
        <v>6</v>
      </c>
      <c r="AA24" s="85">
        <v>9</v>
      </c>
      <c r="AB24" s="252" t="s">
        <v>284</v>
      </c>
      <c r="AC24" s="252">
        <v>4</v>
      </c>
      <c r="AD24" s="252">
        <v>5</v>
      </c>
      <c r="AE24" s="221">
        <v>5</v>
      </c>
      <c r="AF24" s="85">
        <v>103</v>
      </c>
      <c r="AG24" s="85">
        <v>23</v>
      </c>
      <c r="AH24" s="85">
        <v>9</v>
      </c>
      <c r="AI24" s="85">
        <f t="shared" si="5"/>
        <v>14</v>
      </c>
      <c r="AJ24" s="85">
        <v>7</v>
      </c>
      <c r="AK24" s="86" t="s">
        <v>284</v>
      </c>
      <c r="AL24" s="86">
        <v>2</v>
      </c>
    </row>
    <row r="25" spans="2:38" ht="15" customHeight="1">
      <c r="B25" s="133" t="s">
        <v>346</v>
      </c>
      <c r="C25" s="47">
        <v>293</v>
      </c>
      <c r="D25" s="221" t="s">
        <v>284</v>
      </c>
      <c r="E25" s="221">
        <v>3</v>
      </c>
      <c r="F25" s="221">
        <v>3</v>
      </c>
      <c r="G25" s="221">
        <v>62</v>
      </c>
      <c r="H25" s="85">
        <v>18</v>
      </c>
      <c r="I25" s="85">
        <v>16</v>
      </c>
      <c r="J25" s="221">
        <v>2</v>
      </c>
      <c r="K25" s="85">
        <v>5</v>
      </c>
      <c r="L25" s="85">
        <v>6</v>
      </c>
      <c r="M25" s="85">
        <v>2</v>
      </c>
      <c r="N25" s="85">
        <v>12</v>
      </c>
      <c r="O25" s="219">
        <v>5</v>
      </c>
      <c r="P25" s="86" t="s">
        <v>284</v>
      </c>
      <c r="Q25" s="47">
        <f t="shared" si="4"/>
        <v>107</v>
      </c>
      <c r="R25" s="219">
        <v>91</v>
      </c>
      <c r="S25" s="219">
        <v>1</v>
      </c>
      <c r="T25" s="219">
        <v>14</v>
      </c>
      <c r="U25" s="252">
        <v>1</v>
      </c>
      <c r="V25" s="252" t="s">
        <v>284</v>
      </c>
      <c r="W25" s="219">
        <v>8</v>
      </c>
      <c r="X25" s="219">
        <v>22</v>
      </c>
      <c r="Y25" s="252" t="s">
        <v>284</v>
      </c>
      <c r="Z25" s="252">
        <v>4</v>
      </c>
      <c r="AA25" s="85">
        <v>6</v>
      </c>
      <c r="AB25" s="252" t="s">
        <v>284</v>
      </c>
      <c r="AC25" s="252" t="s">
        <v>284</v>
      </c>
      <c r="AD25" s="252" t="s">
        <v>284</v>
      </c>
      <c r="AE25" s="221">
        <v>1</v>
      </c>
      <c r="AF25" s="85">
        <v>55</v>
      </c>
      <c r="AG25" s="85">
        <v>9</v>
      </c>
      <c r="AH25" s="85">
        <v>1</v>
      </c>
      <c r="AI25" s="85">
        <f t="shared" si="5"/>
        <v>8</v>
      </c>
      <c r="AJ25" s="85">
        <v>6</v>
      </c>
      <c r="AK25" s="86" t="s">
        <v>284</v>
      </c>
      <c r="AL25" s="86" t="s">
        <v>284</v>
      </c>
    </row>
    <row r="26" spans="2:38" ht="12.75" customHeight="1">
      <c r="B26" s="133"/>
      <c r="C26" s="47"/>
      <c r="D26" s="219"/>
      <c r="E26" s="219"/>
      <c r="F26" s="47"/>
      <c r="G26" s="219"/>
      <c r="H26" s="47"/>
      <c r="I26" s="47"/>
      <c r="J26" s="219"/>
      <c r="K26" s="47"/>
      <c r="L26" s="47"/>
      <c r="M26" s="47"/>
      <c r="N26" s="85"/>
      <c r="O26" s="219"/>
      <c r="P26" s="86"/>
      <c r="Q26" s="47"/>
      <c r="R26" s="219"/>
      <c r="S26" s="219"/>
      <c r="T26" s="219"/>
      <c r="U26" s="219"/>
      <c r="V26" s="47"/>
      <c r="W26" s="219"/>
      <c r="X26" s="219"/>
      <c r="Y26" s="219"/>
      <c r="Z26" s="219"/>
      <c r="AA26" s="85"/>
      <c r="AB26" s="221"/>
      <c r="AC26" s="252"/>
      <c r="AD26" s="252"/>
      <c r="AE26" s="221"/>
      <c r="AF26" s="85"/>
      <c r="AG26" s="85"/>
      <c r="AH26" s="85"/>
      <c r="AI26" s="85"/>
      <c r="AJ26" s="85"/>
      <c r="AK26" s="85"/>
      <c r="AL26" s="85"/>
    </row>
    <row r="27" spans="2:38" ht="15" customHeight="1">
      <c r="B27" s="133" t="s">
        <v>347</v>
      </c>
      <c r="C27" s="47">
        <v>324</v>
      </c>
      <c r="D27" s="221" t="s">
        <v>284</v>
      </c>
      <c r="E27" s="221">
        <v>3</v>
      </c>
      <c r="F27" s="85">
        <v>1</v>
      </c>
      <c r="G27" s="221">
        <v>104</v>
      </c>
      <c r="H27" s="85">
        <v>21</v>
      </c>
      <c r="I27" s="85">
        <v>37</v>
      </c>
      <c r="J27" s="221">
        <v>8</v>
      </c>
      <c r="K27" s="85">
        <v>10</v>
      </c>
      <c r="L27" s="85">
        <v>5</v>
      </c>
      <c r="M27" s="85">
        <v>1</v>
      </c>
      <c r="N27" s="85">
        <v>20</v>
      </c>
      <c r="O27" s="219">
        <v>6</v>
      </c>
      <c r="P27" s="86" t="s">
        <v>284</v>
      </c>
      <c r="Q27" s="47">
        <f t="shared" si="4"/>
        <v>109</v>
      </c>
      <c r="R27" s="219">
        <v>81</v>
      </c>
      <c r="S27" s="252" t="s">
        <v>284</v>
      </c>
      <c r="T27" s="219">
        <v>25</v>
      </c>
      <c r="U27" s="252" t="s">
        <v>284</v>
      </c>
      <c r="V27" s="47">
        <v>3</v>
      </c>
      <c r="W27" s="219">
        <v>3</v>
      </c>
      <c r="X27" s="219">
        <v>21</v>
      </c>
      <c r="Y27" s="252" t="s">
        <v>284</v>
      </c>
      <c r="Z27" s="219">
        <v>7</v>
      </c>
      <c r="AA27" s="85">
        <v>4</v>
      </c>
      <c r="AB27" s="252" t="s">
        <v>284</v>
      </c>
      <c r="AC27" s="252" t="s">
        <v>284</v>
      </c>
      <c r="AD27" s="252" t="s">
        <v>284</v>
      </c>
      <c r="AE27" s="221">
        <v>2</v>
      </c>
      <c r="AF27" s="85">
        <v>49</v>
      </c>
      <c r="AG27" s="85">
        <v>11</v>
      </c>
      <c r="AH27" s="85">
        <v>4</v>
      </c>
      <c r="AI27" s="85">
        <f t="shared" si="5"/>
        <v>7</v>
      </c>
      <c r="AJ27" s="86">
        <v>5</v>
      </c>
      <c r="AK27" s="86" t="s">
        <v>284</v>
      </c>
      <c r="AL27" s="86" t="s">
        <v>284</v>
      </c>
    </row>
    <row r="28" spans="2:38" ht="15" customHeight="1">
      <c r="B28" s="133" t="s">
        <v>348</v>
      </c>
      <c r="C28" s="47">
        <v>386</v>
      </c>
      <c r="D28" s="221" t="s">
        <v>284</v>
      </c>
      <c r="E28" s="221">
        <v>5</v>
      </c>
      <c r="F28" s="85">
        <v>3</v>
      </c>
      <c r="G28" s="221">
        <v>89</v>
      </c>
      <c r="H28" s="85">
        <v>25</v>
      </c>
      <c r="I28" s="85">
        <v>26</v>
      </c>
      <c r="J28" s="221">
        <v>4</v>
      </c>
      <c r="K28" s="85">
        <v>6</v>
      </c>
      <c r="L28" s="85">
        <v>5</v>
      </c>
      <c r="M28" s="85">
        <v>5</v>
      </c>
      <c r="N28" s="85">
        <v>16</v>
      </c>
      <c r="O28" s="219">
        <v>19</v>
      </c>
      <c r="P28" s="86" t="s">
        <v>284</v>
      </c>
      <c r="Q28" s="47">
        <f t="shared" si="4"/>
        <v>121</v>
      </c>
      <c r="R28" s="219">
        <v>89</v>
      </c>
      <c r="S28" s="219">
        <v>2</v>
      </c>
      <c r="T28" s="219">
        <v>24</v>
      </c>
      <c r="U28" s="252">
        <v>1</v>
      </c>
      <c r="V28" s="47">
        <v>5</v>
      </c>
      <c r="W28" s="219">
        <v>4</v>
      </c>
      <c r="X28" s="219">
        <v>24</v>
      </c>
      <c r="Y28" s="252">
        <v>1</v>
      </c>
      <c r="Z28" s="219">
        <v>7</v>
      </c>
      <c r="AA28" s="85">
        <v>7</v>
      </c>
      <c r="AB28" s="252" t="s">
        <v>284</v>
      </c>
      <c r="AC28" s="252">
        <v>1</v>
      </c>
      <c r="AD28" s="252" t="s">
        <v>284</v>
      </c>
      <c r="AE28" s="221">
        <v>1</v>
      </c>
      <c r="AF28" s="85">
        <v>70</v>
      </c>
      <c r="AG28" s="85">
        <v>22</v>
      </c>
      <c r="AH28" s="85">
        <v>3</v>
      </c>
      <c r="AI28" s="85">
        <f t="shared" si="5"/>
        <v>19</v>
      </c>
      <c r="AJ28" s="85">
        <v>12</v>
      </c>
      <c r="AK28" s="86" t="s">
        <v>284</v>
      </c>
      <c r="AL28" s="86" t="s">
        <v>284</v>
      </c>
    </row>
    <row r="29" spans="2:38" ht="15" customHeight="1">
      <c r="B29" s="133" t="s">
        <v>349</v>
      </c>
      <c r="C29" s="47">
        <v>406</v>
      </c>
      <c r="D29" s="221" t="s">
        <v>284</v>
      </c>
      <c r="E29" s="221">
        <v>5</v>
      </c>
      <c r="F29" s="85">
        <v>3</v>
      </c>
      <c r="G29" s="221">
        <v>86</v>
      </c>
      <c r="H29" s="85">
        <v>26</v>
      </c>
      <c r="I29" s="85">
        <v>26</v>
      </c>
      <c r="J29" s="221">
        <v>7</v>
      </c>
      <c r="K29" s="85">
        <v>4</v>
      </c>
      <c r="L29" s="85">
        <v>5</v>
      </c>
      <c r="M29" s="85">
        <v>5</v>
      </c>
      <c r="N29" s="85">
        <v>12</v>
      </c>
      <c r="O29" s="219">
        <v>10</v>
      </c>
      <c r="P29" s="86">
        <v>2</v>
      </c>
      <c r="Q29" s="47">
        <f t="shared" si="4"/>
        <v>135</v>
      </c>
      <c r="R29" s="219">
        <v>117</v>
      </c>
      <c r="S29" s="219">
        <v>3</v>
      </c>
      <c r="T29" s="219">
        <v>13</v>
      </c>
      <c r="U29" s="252" t="s">
        <v>284</v>
      </c>
      <c r="V29" s="47">
        <v>2</v>
      </c>
      <c r="W29" s="219">
        <v>6</v>
      </c>
      <c r="X29" s="219">
        <v>31</v>
      </c>
      <c r="Y29" s="252" t="s">
        <v>284</v>
      </c>
      <c r="Z29" s="252">
        <v>6</v>
      </c>
      <c r="AA29" s="85">
        <v>7</v>
      </c>
      <c r="AB29" s="252" t="s">
        <v>284</v>
      </c>
      <c r="AC29" s="252" t="s">
        <v>284</v>
      </c>
      <c r="AD29" s="252">
        <v>1</v>
      </c>
      <c r="AE29" s="252">
        <v>3</v>
      </c>
      <c r="AF29" s="85">
        <v>91</v>
      </c>
      <c r="AG29" s="85">
        <v>16</v>
      </c>
      <c r="AH29" s="85">
        <v>5</v>
      </c>
      <c r="AI29" s="85">
        <f t="shared" si="5"/>
        <v>11</v>
      </c>
      <c r="AJ29" s="85">
        <v>2</v>
      </c>
      <c r="AK29" s="86" t="s">
        <v>284</v>
      </c>
      <c r="AL29" s="86">
        <v>3</v>
      </c>
    </row>
    <row r="30" spans="2:38" ht="15" customHeight="1">
      <c r="B30" s="133" t="s">
        <v>350</v>
      </c>
      <c r="C30" s="47">
        <v>664</v>
      </c>
      <c r="D30" s="221" t="s">
        <v>284</v>
      </c>
      <c r="E30" s="221">
        <v>8</v>
      </c>
      <c r="F30" s="85">
        <v>3</v>
      </c>
      <c r="G30" s="221">
        <v>141</v>
      </c>
      <c r="H30" s="85">
        <v>31</v>
      </c>
      <c r="I30" s="85">
        <v>34</v>
      </c>
      <c r="J30" s="221">
        <v>13</v>
      </c>
      <c r="K30" s="85">
        <v>14</v>
      </c>
      <c r="L30" s="85">
        <v>7</v>
      </c>
      <c r="M30" s="85">
        <v>2</v>
      </c>
      <c r="N30" s="85">
        <v>38</v>
      </c>
      <c r="O30" s="219">
        <v>25</v>
      </c>
      <c r="P30" s="86">
        <v>1</v>
      </c>
      <c r="Q30" s="47">
        <f t="shared" si="4"/>
        <v>210</v>
      </c>
      <c r="R30" s="219">
        <v>160</v>
      </c>
      <c r="S30" s="219">
        <v>10</v>
      </c>
      <c r="T30" s="219">
        <v>36</v>
      </c>
      <c r="U30" s="252">
        <v>1</v>
      </c>
      <c r="V30" s="47">
        <v>3</v>
      </c>
      <c r="W30" s="219">
        <v>10</v>
      </c>
      <c r="X30" s="219">
        <v>29</v>
      </c>
      <c r="Y30" s="252">
        <v>1</v>
      </c>
      <c r="Z30" s="219">
        <v>3</v>
      </c>
      <c r="AA30" s="85">
        <v>3</v>
      </c>
      <c r="AB30" s="252">
        <v>2</v>
      </c>
      <c r="AC30" s="252" t="s">
        <v>284</v>
      </c>
      <c r="AD30" s="252">
        <v>3</v>
      </c>
      <c r="AE30" s="221">
        <v>3</v>
      </c>
      <c r="AF30" s="85">
        <v>171</v>
      </c>
      <c r="AG30" s="85">
        <v>35</v>
      </c>
      <c r="AH30" s="85">
        <v>11</v>
      </c>
      <c r="AI30" s="85">
        <f t="shared" si="5"/>
        <v>24</v>
      </c>
      <c r="AJ30" s="85">
        <v>6</v>
      </c>
      <c r="AK30" s="86" t="s">
        <v>284</v>
      </c>
      <c r="AL30" s="86">
        <v>5</v>
      </c>
    </row>
    <row r="31" spans="2:38" ht="15" customHeight="1">
      <c r="B31" s="133" t="s">
        <v>351</v>
      </c>
      <c r="C31" s="47">
        <v>171</v>
      </c>
      <c r="D31" s="221" t="s">
        <v>284</v>
      </c>
      <c r="E31" s="221">
        <v>4</v>
      </c>
      <c r="F31" s="85">
        <v>3</v>
      </c>
      <c r="G31" s="221">
        <v>42</v>
      </c>
      <c r="H31" s="85">
        <v>13</v>
      </c>
      <c r="I31" s="85">
        <v>12</v>
      </c>
      <c r="J31" s="221">
        <v>2</v>
      </c>
      <c r="K31" s="85">
        <v>1</v>
      </c>
      <c r="L31" s="85" t="s">
        <v>284</v>
      </c>
      <c r="M31" s="85">
        <v>1</v>
      </c>
      <c r="N31" s="85">
        <v>13</v>
      </c>
      <c r="O31" s="219">
        <v>5</v>
      </c>
      <c r="P31" s="86">
        <v>2</v>
      </c>
      <c r="Q31" s="47">
        <f t="shared" si="4"/>
        <v>55</v>
      </c>
      <c r="R31" s="219">
        <v>45</v>
      </c>
      <c r="S31" s="252" t="s">
        <v>284</v>
      </c>
      <c r="T31" s="219">
        <v>9</v>
      </c>
      <c r="U31" s="252" t="s">
        <v>284</v>
      </c>
      <c r="V31" s="47">
        <v>1</v>
      </c>
      <c r="W31" s="252">
        <v>3</v>
      </c>
      <c r="X31" s="219">
        <v>11</v>
      </c>
      <c r="Y31" s="252" t="s">
        <v>284</v>
      </c>
      <c r="Z31" s="219">
        <v>5</v>
      </c>
      <c r="AA31" s="85">
        <v>2</v>
      </c>
      <c r="AB31" s="252" t="s">
        <v>284</v>
      </c>
      <c r="AC31" s="252" t="s">
        <v>284</v>
      </c>
      <c r="AD31" s="252" t="s">
        <v>284</v>
      </c>
      <c r="AE31" s="252" t="s">
        <v>284</v>
      </c>
      <c r="AF31" s="85">
        <v>36</v>
      </c>
      <c r="AG31" s="85">
        <v>8</v>
      </c>
      <c r="AH31" s="85">
        <v>3</v>
      </c>
      <c r="AI31" s="85">
        <f t="shared" si="5"/>
        <v>5</v>
      </c>
      <c r="AJ31" s="86">
        <v>3</v>
      </c>
      <c r="AK31" s="86" t="s">
        <v>284</v>
      </c>
      <c r="AL31" s="86">
        <v>1</v>
      </c>
    </row>
    <row r="32" spans="2:38" ht="12.75" customHeight="1">
      <c r="B32" s="133"/>
      <c r="C32" s="47"/>
      <c r="D32" s="219"/>
      <c r="E32" s="219"/>
      <c r="F32" s="47"/>
      <c r="G32" s="219"/>
      <c r="H32" s="47"/>
      <c r="I32" s="47"/>
      <c r="J32" s="219"/>
      <c r="K32" s="47"/>
      <c r="L32" s="47"/>
      <c r="M32" s="47"/>
      <c r="N32" s="85"/>
      <c r="O32" s="219"/>
      <c r="P32" s="86"/>
      <c r="Q32" s="47"/>
      <c r="R32" s="219"/>
      <c r="S32" s="252"/>
      <c r="T32" s="219"/>
      <c r="U32" s="252"/>
      <c r="V32" s="47"/>
      <c r="W32" s="219"/>
      <c r="X32" s="219"/>
      <c r="Y32" s="252"/>
      <c r="Z32" s="219"/>
      <c r="AA32" s="85"/>
      <c r="AB32" s="221"/>
      <c r="AC32" s="221"/>
      <c r="AD32" s="252"/>
      <c r="AE32" s="221"/>
      <c r="AF32" s="85"/>
      <c r="AG32" s="85"/>
      <c r="AH32" s="85"/>
      <c r="AI32" s="85"/>
      <c r="AJ32" s="85"/>
      <c r="AK32" s="85"/>
      <c r="AL32" s="86"/>
    </row>
    <row r="33" spans="2:38" ht="15" customHeight="1">
      <c r="B33" s="133" t="s">
        <v>352</v>
      </c>
      <c r="C33" s="47">
        <v>402</v>
      </c>
      <c r="D33" s="221" t="s">
        <v>284</v>
      </c>
      <c r="E33" s="221">
        <v>4</v>
      </c>
      <c r="F33" s="85">
        <v>1</v>
      </c>
      <c r="G33" s="221">
        <v>93</v>
      </c>
      <c r="H33" s="85">
        <v>21</v>
      </c>
      <c r="I33" s="85">
        <v>25</v>
      </c>
      <c r="J33" s="221">
        <v>6</v>
      </c>
      <c r="K33" s="85">
        <v>11</v>
      </c>
      <c r="L33" s="85">
        <v>2</v>
      </c>
      <c r="M33" s="85">
        <v>3</v>
      </c>
      <c r="N33" s="85">
        <v>24</v>
      </c>
      <c r="O33" s="219">
        <v>17</v>
      </c>
      <c r="P33" s="86">
        <v>2</v>
      </c>
      <c r="Q33" s="47">
        <f t="shared" si="4"/>
        <v>117</v>
      </c>
      <c r="R33" s="219">
        <v>100</v>
      </c>
      <c r="S33" s="252">
        <v>1</v>
      </c>
      <c r="T33" s="219">
        <v>13</v>
      </c>
      <c r="U33" s="252" t="s">
        <v>284</v>
      </c>
      <c r="V33" s="47">
        <v>3</v>
      </c>
      <c r="W33" s="219">
        <v>8</v>
      </c>
      <c r="X33" s="219">
        <v>34</v>
      </c>
      <c r="Y33" s="252" t="s">
        <v>284</v>
      </c>
      <c r="Z33" s="219">
        <v>4</v>
      </c>
      <c r="AA33" s="85">
        <v>6</v>
      </c>
      <c r="AB33" s="252" t="s">
        <v>284</v>
      </c>
      <c r="AC33" s="252">
        <v>2</v>
      </c>
      <c r="AD33" s="252">
        <v>3</v>
      </c>
      <c r="AE33" s="221">
        <v>3</v>
      </c>
      <c r="AF33" s="85">
        <v>90</v>
      </c>
      <c r="AG33" s="85">
        <v>7</v>
      </c>
      <c r="AH33" s="85">
        <v>3</v>
      </c>
      <c r="AI33" s="85">
        <f t="shared" si="5"/>
        <v>4</v>
      </c>
      <c r="AJ33" s="86">
        <v>10</v>
      </c>
      <c r="AK33" s="86">
        <v>1</v>
      </c>
      <c r="AL33" s="86" t="s">
        <v>284</v>
      </c>
    </row>
    <row r="34" spans="2:38" ht="15" customHeight="1">
      <c r="B34" s="133" t="s">
        <v>353</v>
      </c>
      <c r="C34" s="47">
        <v>287</v>
      </c>
      <c r="D34" s="221" t="s">
        <v>284</v>
      </c>
      <c r="E34" s="221">
        <v>4</v>
      </c>
      <c r="F34" s="85">
        <v>4</v>
      </c>
      <c r="G34" s="221">
        <v>62</v>
      </c>
      <c r="H34" s="85">
        <v>9</v>
      </c>
      <c r="I34" s="85">
        <v>20</v>
      </c>
      <c r="J34" s="221">
        <v>3</v>
      </c>
      <c r="K34" s="85">
        <v>7</v>
      </c>
      <c r="L34" s="85">
        <v>4</v>
      </c>
      <c r="M34" s="85">
        <v>6</v>
      </c>
      <c r="N34" s="85">
        <v>11</v>
      </c>
      <c r="O34" s="219">
        <v>8</v>
      </c>
      <c r="P34" s="86" t="s">
        <v>284</v>
      </c>
      <c r="Q34" s="47">
        <f t="shared" si="4"/>
        <v>117</v>
      </c>
      <c r="R34" s="219">
        <v>85</v>
      </c>
      <c r="S34" s="219">
        <v>5</v>
      </c>
      <c r="T34" s="219">
        <v>25</v>
      </c>
      <c r="U34" s="219">
        <v>1</v>
      </c>
      <c r="V34" s="47">
        <v>1</v>
      </c>
      <c r="W34" s="219">
        <v>8</v>
      </c>
      <c r="X34" s="219">
        <v>4</v>
      </c>
      <c r="Y34" s="252" t="s">
        <v>284</v>
      </c>
      <c r="Z34" s="252">
        <v>2</v>
      </c>
      <c r="AA34" s="85">
        <v>4</v>
      </c>
      <c r="AB34" s="252" t="s">
        <v>284</v>
      </c>
      <c r="AC34" s="252" t="s">
        <v>284</v>
      </c>
      <c r="AD34" s="252" t="s">
        <v>284</v>
      </c>
      <c r="AE34" s="252">
        <v>2</v>
      </c>
      <c r="AF34" s="85">
        <v>62</v>
      </c>
      <c r="AG34" s="85">
        <v>7</v>
      </c>
      <c r="AH34" s="85">
        <v>1</v>
      </c>
      <c r="AI34" s="85">
        <f t="shared" si="5"/>
        <v>6</v>
      </c>
      <c r="AJ34" s="85">
        <v>1</v>
      </c>
      <c r="AK34" s="86" t="s">
        <v>284</v>
      </c>
      <c r="AL34" s="86">
        <v>3</v>
      </c>
    </row>
    <row r="35" spans="2:38" ht="15" customHeight="1">
      <c r="B35" s="133" t="s">
        <v>354</v>
      </c>
      <c r="C35" s="47">
        <v>946</v>
      </c>
      <c r="D35" s="221" t="s">
        <v>284</v>
      </c>
      <c r="E35" s="221">
        <v>15</v>
      </c>
      <c r="F35" s="85">
        <v>5</v>
      </c>
      <c r="G35" s="221">
        <v>195</v>
      </c>
      <c r="H35" s="85">
        <v>48</v>
      </c>
      <c r="I35" s="85">
        <v>46</v>
      </c>
      <c r="J35" s="221">
        <v>19</v>
      </c>
      <c r="K35" s="85">
        <v>17</v>
      </c>
      <c r="L35" s="85">
        <v>12</v>
      </c>
      <c r="M35" s="85">
        <v>8</v>
      </c>
      <c r="N35" s="85">
        <v>41</v>
      </c>
      <c r="O35" s="219">
        <v>25</v>
      </c>
      <c r="P35" s="86">
        <v>3</v>
      </c>
      <c r="Q35" s="47">
        <f t="shared" si="4"/>
        <v>302</v>
      </c>
      <c r="R35" s="219">
        <v>223</v>
      </c>
      <c r="S35" s="219">
        <v>9</v>
      </c>
      <c r="T35" s="219">
        <v>55</v>
      </c>
      <c r="U35" s="219">
        <v>4</v>
      </c>
      <c r="V35" s="47">
        <v>11</v>
      </c>
      <c r="W35" s="219">
        <v>18</v>
      </c>
      <c r="X35" s="219">
        <v>61</v>
      </c>
      <c r="Y35" s="252" t="s">
        <v>284</v>
      </c>
      <c r="Z35" s="219">
        <v>10</v>
      </c>
      <c r="AA35" s="85">
        <v>18</v>
      </c>
      <c r="AB35" s="252">
        <v>1</v>
      </c>
      <c r="AC35" s="221">
        <v>3</v>
      </c>
      <c r="AD35" s="252">
        <v>3</v>
      </c>
      <c r="AE35" s="221">
        <v>3</v>
      </c>
      <c r="AF35" s="85">
        <v>196</v>
      </c>
      <c r="AG35" s="85">
        <v>66</v>
      </c>
      <c r="AH35" s="85">
        <v>19</v>
      </c>
      <c r="AI35" s="85">
        <f t="shared" si="5"/>
        <v>47</v>
      </c>
      <c r="AJ35" s="85">
        <v>14</v>
      </c>
      <c r="AK35" s="85">
        <v>3</v>
      </c>
      <c r="AL35" s="86">
        <v>2</v>
      </c>
    </row>
    <row r="36" spans="2:38" ht="15" customHeight="1">
      <c r="B36" s="133" t="s">
        <v>355</v>
      </c>
      <c r="C36" s="47">
        <v>391</v>
      </c>
      <c r="D36" s="221" t="s">
        <v>284</v>
      </c>
      <c r="E36" s="221">
        <v>3</v>
      </c>
      <c r="F36" s="85">
        <v>3</v>
      </c>
      <c r="G36" s="221">
        <v>80</v>
      </c>
      <c r="H36" s="85">
        <v>26</v>
      </c>
      <c r="I36" s="85">
        <v>23</v>
      </c>
      <c r="J36" s="221">
        <v>3</v>
      </c>
      <c r="K36" s="85">
        <v>6</v>
      </c>
      <c r="L36" s="85">
        <v>6</v>
      </c>
      <c r="M36" s="85">
        <v>5</v>
      </c>
      <c r="N36" s="85">
        <v>10</v>
      </c>
      <c r="O36" s="219">
        <v>8</v>
      </c>
      <c r="P36" s="86" t="s">
        <v>284</v>
      </c>
      <c r="Q36" s="47">
        <f t="shared" si="4"/>
        <v>140</v>
      </c>
      <c r="R36" s="219">
        <v>104</v>
      </c>
      <c r="S36" s="219">
        <v>3</v>
      </c>
      <c r="T36" s="219">
        <v>24</v>
      </c>
      <c r="U36" s="252">
        <v>3</v>
      </c>
      <c r="V36" s="47">
        <v>6</v>
      </c>
      <c r="W36" s="219">
        <v>4</v>
      </c>
      <c r="X36" s="219">
        <v>24</v>
      </c>
      <c r="Y36" s="252" t="s">
        <v>284</v>
      </c>
      <c r="Z36" s="252">
        <v>10</v>
      </c>
      <c r="AA36" s="85">
        <v>9</v>
      </c>
      <c r="AB36" s="252">
        <v>1</v>
      </c>
      <c r="AC36" s="252">
        <v>1</v>
      </c>
      <c r="AD36" s="252" t="s">
        <v>284</v>
      </c>
      <c r="AE36" s="221">
        <v>2</v>
      </c>
      <c r="AF36" s="85">
        <v>83</v>
      </c>
      <c r="AG36" s="85">
        <v>15</v>
      </c>
      <c r="AH36" s="85">
        <v>5</v>
      </c>
      <c r="AI36" s="85">
        <f t="shared" si="5"/>
        <v>10</v>
      </c>
      <c r="AJ36" s="85">
        <v>7</v>
      </c>
      <c r="AK36" s="86">
        <v>1</v>
      </c>
      <c r="AL36" s="86">
        <v>1</v>
      </c>
    </row>
    <row r="37" spans="2:38" ht="15" customHeight="1">
      <c r="B37" s="133" t="s">
        <v>356</v>
      </c>
      <c r="C37" s="47">
        <v>4587</v>
      </c>
      <c r="D37" s="221" t="s">
        <v>284</v>
      </c>
      <c r="E37" s="221">
        <v>56</v>
      </c>
      <c r="F37" s="85">
        <v>29</v>
      </c>
      <c r="G37" s="221">
        <v>1018</v>
      </c>
      <c r="H37" s="85">
        <v>278</v>
      </c>
      <c r="I37" s="85">
        <v>302</v>
      </c>
      <c r="J37" s="221">
        <v>79</v>
      </c>
      <c r="K37" s="85">
        <v>100</v>
      </c>
      <c r="L37" s="85">
        <v>58</v>
      </c>
      <c r="M37" s="85">
        <v>36</v>
      </c>
      <c r="N37" s="85">
        <v>147</v>
      </c>
      <c r="O37" s="219">
        <v>177</v>
      </c>
      <c r="P37" s="86">
        <v>9</v>
      </c>
      <c r="Q37" s="47">
        <f t="shared" si="4"/>
        <v>1560</v>
      </c>
      <c r="R37" s="219">
        <v>1209</v>
      </c>
      <c r="S37" s="219">
        <v>44</v>
      </c>
      <c r="T37" s="219">
        <v>264</v>
      </c>
      <c r="U37" s="219">
        <v>5</v>
      </c>
      <c r="V37" s="47">
        <v>38</v>
      </c>
      <c r="W37" s="219">
        <v>92</v>
      </c>
      <c r="X37" s="219">
        <v>252</v>
      </c>
      <c r="Y37" s="252">
        <v>3</v>
      </c>
      <c r="Z37" s="219">
        <v>81</v>
      </c>
      <c r="AA37" s="85">
        <v>124</v>
      </c>
      <c r="AB37" s="252">
        <v>1</v>
      </c>
      <c r="AC37" s="221">
        <v>10</v>
      </c>
      <c r="AD37" s="252">
        <v>18</v>
      </c>
      <c r="AE37" s="221">
        <v>47</v>
      </c>
      <c r="AF37" s="85">
        <v>842</v>
      </c>
      <c r="AG37" s="85">
        <v>156</v>
      </c>
      <c r="AH37" s="85">
        <v>37</v>
      </c>
      <c r="AI37" s="85">
        <f t="shared" si="5"/>
        <v>119</v>
      </c>
      <c r="AJ37" s="85">
        <v>66</v>
      </c>
      <c r="AK37" s="85">
        <v>37</v>
      </c>
      <c r="AL37" s="86">
        <v>10</v>
      </c>
    </row>
    <row r="38" spans="2:38" ht="12.75" customHeight="1">
      <c r="B38" s="133"/>
      <c r="C38" s="47"/>
      <c r="D38" s="219"/>
      <c r="E38" s="219"/>
      <c r="F38" s="47"/>
      <c r="G38" s="219"/>
      <c r="H38" s="47"/>
      <c r="I38" s="47"/>
      <c r="J38" s="219"/>
      <c r="K38" s="47"/>
      <c r="L38" s="47"/>
      <c r="M38" s="47"/>
      <c r="N38" s="85"/>
      <c r="O38" s="219"/>
      <c r="P38" s="86"/>
      <c r="Q38" s="47"/>
      <c r="R38" s="219"/>
      <c r="S38" s="219"/>
      <c r="T38" s="219"/>
      <c r="U38" s="219"/>
      <c r="V38" s="47"/>
      <c r="W38" s="219"/>
      <c r="X38" s="219"/>
      <c r="Y38" s="219"/>
      <c r="Z38" s="219"/>
      <c r="AA38" s="85"/>
      <c r="AB38" s="221"/>
      <c r="AC38" s="221"/>
      <c r="AD38" s="252"/>
      <c r="AE38" s="221"/>
      <c r="AF38" s="85"/>
      <c r="AG38" s="85"/>
      <c r="AH38" s="85"/>
      <c r="AI38" s="85"/>
      <c r="AJ38" s="85"/>
      <c r="AK38" s="85"/>
      <c r="AL38" s="86"/>
    </row>
    <row r="39" spans="2:38" ht="15" customHeight="1">
      <c r="B39" s="133" t="s">
        <v>357</v>
      </c>
      <c r="C39" s="47">
        <v>318</v>
      </c>
      <c r="D39" s="221">
        <v>1</v>
      </c>
      <c r="E39" s="221">
        <v>4</v>
      </c>
      <c r="F39" s="221" t="s">
        <v>284</v>
      </c>
      <c r="G39" s="221">
        <v>71</v>
      </c>
      <c r="H39" s="85">
        <v>13</v>
      </c>
      <c r="I39" s="85">
        <v>24</v>
      </c>
      <c r="J39" s="221">
        <v>5</v>
      </c>
      <c r="K39" s="85">
        <v>10</v>
      </c>
      <c r="L39" s="85">
        <v>3</v>
      </c>
      <c r="M39" s="85">
        <v>2</v>
      </c>
      <c r="N39" s="85">
        <v>14</v>
      </c>
      <c r="O39" s="219">
        <v>9</v>
      </c>
      <c r="P39" s="86">
        <v>2</v>
      </c>
      <c r="Q39" s="47">
        <f t="shared" si="4"/>
        <v>98</v>
      </c>
      <c r="R39" s="219">
        <v>82</v>
      </c>
      <c r="S39" s="219">
        <v>4</v>
      </c>
      <c r="T39" s="219">
        <v>10</v>
      </c>
      <c r="U39" s="252">
        <v>1</v>
      </c>
      <c r="V39" s="47">
        <v>1</v>
      </c>
      <c r="W39" s="219">
        <v>5</v>
      </c>
      <c r="X39" s="219">
        <v>26</v>
      </c>
      <c r="Y39" s="252" t="s">
        <v>284</v>
      </c>
      <c r="Z39" s="219">
        <v>5</v>
      </c>
      <c r="AA39" s="85">
        <v>10</v>
      </c>
      <c r="AB39" s="252" t="s">
        <v>284</v>
      </c>
      <c r="AC39" s="252">
        <v>2</v>
      </c>
      <c r="AD39" s="252" t="s">
        <v>284</v>
      </c>
      <c r="AE39" s="252" t="s">
        <v>284</v>
      </c>
      <c r="AF39" s="85">
        <v>56</v>
      </c>
      <c r="AG39" s="85">
        <v>13</v>
      </c>
      <c r="AH39" s="85">
        <v>5</v>
      </c>
      <c r="AI39" s="85">
        <f t="shared" si="5"/>
        <v>8</v>
      </c>
      <c r="AJ39" s="85">
        <v>8</v>
      </c>
      <c r="AK39" s="86" t="s">
        <v>284</v>
      </c>
      <c r="AL39" s="86">
        <v>6</v>
      </c>
    </row>
    <row r="40" spans="2:38" ht="15" customHeight="1">
      <c r="B40" s="133" t="s">
        <v>358</v>
      </c>
      <c r="C40" s="47">
        <v>203</v>
      </c>
      <c r="D40" s="221" t="s">
        <v>284</v>
      </c>
      <c r="E40" s="221">
        <v>1</v>
      </c>
      <c r="F40" s="85">
        <v>1</v>
      </c>
      <c r="G40" s="221">
        <v>45</v>
      </c>
      <c r="H40" s="85">
        <v>9</v>
      </c>
      <c r="I40" s="85">
        <v>13</v>
      </c>
      <c r="J40" s="221">
        <v>5</v>
      </c>
      <c r="K40" s="85">
        <v>4</v>
      </c>
      <c r="L40" s="85">
        <v>6</v>
      </c>
      <c r="M40" s="85">
        <v>2</v>
      </c>
      <c r="N40" s="85">
        <v>5</v>
      </c>
      <c r="O40" s="252">
        <v>5</v>
      </c>
      <c r="P40" s="86" t="s">
        <v>284</v>
      </c>
      <c r="Q40" s="47">
        <f t="shared" si="4"/>
        <v>75</v>
      </c>
      <c r="R40" s="219">
        <v>59</v>
      </c>
      <c r="S40" s="252" t="s">
        <v>284</v>
      </c>
      <c r="T40" s="219">
        <v>12</v>
      </c>
      <c r="U40" s="252">
        <v>1</v>
      </c>
      <c r="V40" s="47">
        <v>3</v>
      </c>
      <c r="W40" s="219">
        <v>6</v>
      </c>
      <c r="X40" s="219">
        <v>10</v>
      </c>
      <c r="Y40" s="252" t="s">
        <v>284</v>
      </c>
      <c r="Z40" s="219">
        <v>2</v>
      </c>
      <c r="AA40" s="252">
        <v>3</v>
      </c>
      <c r="AB40" s="252" t="s">
        <v>284</v>
      </c>
      <c r="AC40" s="252" t="s">
        <v>284</v>
      </c>
      <c r="AD40" s="252">
        <v>1</v>
      </c>
      <c r="AE40" s="221">
        <v>2</v>
      </c>
      <c r="AF40" s="85">
        <v>31</v>
      </c>
      <c r="AG40" s="85">
        <v>15</v>
      </c>
      <c r="AH40" s="85">
        <v>2</v>
      </c>
      <c r="AI40" s="85">
        <f t="shared" si="5"/>
        <v>13</v>
      </c>
      <c r="AJ40" s="85">
        <v>4</v>
      </c>
      <c r="AK40" s="86">
        <v>1</v>
      </c>
      <c r="AL40" s="86">
        <v>1</v>
      </c>
    </row>
    <row r="41" spans="2:38" ht="15" customHeight="1">
      <c r="B41" s="133" t="s">
        <v>359</v>
      </c>
      <c r="C41" s="47">
        <v>817</v>
      </c>
      <c r="D41" s="221" t="s">
        <v>284</v>
      </c>
      <c r="E41" s="221">
        <v>7</v>
      </c>
      <c r="F41" s="85">
        <v>7</v>
      </c>
      <c r="G41" s="221">
        <v>171</v>
      </c>
      <c r="H41" s="85">
        <v>47</v>
      </c>
      <c r="I41" s="85">
        <v>57</v>
      </c>
      <c r="J41" s="221">
        <v>8</v>
      </c>
      <c r="K41" s="85">
        <v>18</v>
      </c>
      <c r="L41" s="85">
        <v>4</v>
      </c>
      <c r="M41" s="85">
        <v>9</v>
      </c>
      <c r="N41" s="85">
        <v>25</v>
      </c>
      <c r="O41" s="219">
        <v>21</v>
      </c>
      <c r="P41" s="86">
        <v>1</v>
      </c>
      <c r="Q41" s="47">
        <f t="shared" si="4"/>
        <v>240</v>
      </c>
      <c r="R41" s="219">
        <v>166</v>
      </c>
      <c r="S41" s="219">
        <v>4</v>
      </c>
      <c r="T41" s="219">
        <v>61</v>
      </c>
      <c r="U41" s="252">
        <v>3</v>
      </c>
      <c r="V41" s="47">
        <v>6</v>
      </c>
      <c r="W41" s="219">
        <v>17</v>
      </c>
      <c r="X41" s="219">
        <v>47</v>
      </c>
      <c r="Y41" s="252">
        <v>3</v>
      </c>
      <c r="Z41" s="219">
        <v>9</v>
      </c>
      <c r="AA41" s="85">
        <v>15</v>
      </c>
      <c r="AB41" s="252" t="s">
        <v>284</v>
      </c>
      <c r="AC41" s="252">
        <v>4</v>
      </c>
      <c r="AD41" s="252">
        <v>1</v>
      </c>
      <c r="AE41" s="221">
        <v>7</v>
      </c>
      <c r="AF41" s="85">
        <v>216</v>
      </c>
      <c r="AG41" s="85">
        <v>33</v>
      </c>
      <c r="AH41" s="85">
        <v>5</v>
      </c>
      <c r="AI41" s="85">
        <f t="shared" si="5"/>
        <v>28</v>
      </c>
      <c r="AJ41" s="85">
        <v>18</v>
      </c>
      <c r="AK41" s="86">
        <v>1</v>
      </c>
      <c r="AL41" s="86">
        <v>2</v>
      </c>
    </row>
    <row r="42" spans="2:38" ht="15" customHeight="1">
      <c r="B42" s="133" t="s">
        <v>360</v>
      </c>
      <c r="C42" s="47">
        <v>430</v>
      </c>
      <c r="D42" s="221" t="s">
        <v>284</v>
      </c>
      <c r="E42" s="221">
        <v>4</v>
      </c>
      <c r="F42" s="85">
        <v>3</v>
      </c>
      <c r="G42" s="221">
        <v>75</v>
      </c>
      <c r="H42" s="85">
        <v>19</v>
      </c>
      <c r="I42" s="85">
        <v>25</v>
      </c>
      <c r="J42" s="221">
        <v>8</v>
      </c>
      <c r="K42" s="85">
        <v>5</v>
      </c>
      <c r="L42" s="85">
        <v>2</v>
      </c>
      <c r="M42" s="85">
        <v>3</v>
      </c>
      <c r="N42" s="85">
        <v>11</v>
      </c>
      <c r="O42" s="219">
        <v>8</v>
      </c>
      <c r="P42" s="86" t="s">
        <v>284</v>
      </c>
      <c r="Q42" s="47">
        <f t="shared" si="4"/>
        <v>168</v>
      </c>
      <c r="R42" s="219">
        <v>146</v>
      </c>
      <c r="S42" s="252" t="s">
        <v>284</v>
      </c>
      <c r="T42" s="219">
        <v>16</v>
      </c>
      <c r="U42" s="252">
        <v>2</v>
      </c>
      <c r="V42" s="47">
        <v>4</v>
      </c>
      <c r="W42" s="219">
        <v>9</v>
      </c>
      <c r="X42" s="219">
        <v>27</v>
      </c>
      <c r="Y42" s="252">
        <v>1</v>
      </c>
      <c r="Z42" s="219">
        <v>5</v>
      </c>
      <c r="AA42" s="85">
        <v>8</v>
      </c>
      <c r="AB42" s="252" t="s">
        <v>284</v>
      </c>
      <c r="AC42" s="252" t="s">
        <v>284</v>
      </c>
      <c r="AD42" s="252">
        <v>2</v>
      </c>
      <c r="AE42" s="252">
        <v>5</v>
      </c>
      <c r="AF42" s="85">
        <v>80</v>
      </c>
      <c r="AG42" s="85">
        <v>21</v>
      </c>
      <c r="AH42" s="85">
        <v>4</v>
      </c>
      <c r="AI42" s="85">
        <f t="shared" si="5"/>
        <v>17</v>
      </c>
      <c r="AJ42" s="85">
        <v>9</v>
      </c>
      <c r="AK42" s="86">
        <v>1</v>
      </c>
      <c r="AL42" s="86" t="s">
        <v>284</v>
      </c>
    </row>
    <row r="43" spans="2:38" ht="15" customHeight="1">
      <c r="B43" s="133" t="s">
        <v>361</v>
      </c>
      <c r="C43" s="47">
        <v>488</v>
      </c>
      <c r="D43" s="221" t="s">
        <v>284</v>
      </c>
      <c r="E43" s="221">
        <v>6</v>
      </c>
      <c r="F43" s="85">
        <v>1</v>
      </c>
      <c r="G43" s="221">
        <v>114</v>
      </c>
      <c r="H43" s="85">
        <v>21</v>
      </c>
      <c r="I43" s="85">
        <v>39</v>
      </c>
      <c r="J43" s="221">
        <v>9</v>
      </c>
      <c r="K43" s="85">
        <v>16</v>
      </c>
      <c r="L43" s="85">
        <v>7</v>
      </c>
      <c r="M43" s="85">
        <v>3</v>
      </c>
      <c r="N43" s="85">
        <v>18</v>
      </c>
      <c r="O43" s="219">
        <v>13</v>
      </c>
      <c r="P43" s="86">
        <v>2</v>
      </c>
      <c r="Q43" s="47">
        <f t="shared" si="4"/>
        <v>188</v>
      </c>
      <c r="R43" s="219">
        <v>152</v>
      </c>
      <c r="S43" s="219">
        <v>2</v>
      </c>
      <c r="T43" s="219">
        <v>30</v>
      </c>
      <c r="U43" s="252" t="s">
        <v>284</v>
      </c>
      <c r="V43" s="47">
        <v>4</v>
      </c>
      <c r="W43" s="219">
        <v>4</v>
      </c>
      <c r="X43" s="219">
        <v>42</v>
      </c>
      <c r="Y43" s="252" t="s">
        <v>284</v>
      </c>
      <c r="Z43" s="219">
        <v>3</v>
      </c>
      <c r="AA43" s="85">
        <v>10</v>
      </c>
      <c r="AB43" s="252" t="s">
        <v>284</v>
      </c>
      <c r="AC43" s="252" t="s">
        <v>284</v>
      </c>
      <c r="AD43" s="252" t="s">
        <v>284</v>
      </c>
      <c r="AE43" s="221">
        <v>2</v>
      </c>
      <c r="AF43" s="85">
        <v>66</v>
      </c>
      <c r="AG43" s="85">
        <v>22</v>
      </c>
      <c r="AH43" s="85">
        <v>8</v>
      </c>
      <c r="AI43" s="85">
        <f t="shared" si="5"/>
        <v>14</v>
      </c>
      <c r="AJ43" s="85">
        <v>13</v>
      </c>
      <c r="AK43" s="86">
        <v>1</v>
      </c>
      <c r="AL43" s="86" t="s">
        <v>284</v>
      </c>
    </row>
    <row r="44" spans="2:38" ht="12.75" customHeight="1">
      <c r="B44" s="133"/>
      <c r="C44" s="47"/>
      <c r="D44" s="219"/>
      <c r="E44" s="219"/>
      <c r="F44" s="47"/>
      <c r="G44" s="219"/>
      <c r="H44" s="47"/>
      <c r="I44" s="47"/>
      <c r="J44" s="219"/>
      <c r="K44" s="47"/>
      <c r="L44" s="47"/>
      <c r="M44" s="47"/>
      <c r="N44" s="85"/>
      <c r="O44" s="219"/>
      <c r="P44" s="86"/>
      <c r="Q44" s="47"/>
      <c r="R44" s="219"/>
      <c r="S44" s="219"/>
      <c r="T44" s="219"/>
      <c r="U44" s="219"/>
      <c r="V44" s="47"/>
      <c r="W44" s="219"/>
      <c r="X44" s="219"/>
      <c r="Y44" s="252"/>
      <c r="Z44" s="219"/>
      <c r="AA44" s="85"/>
      <c r="AB44" s="221"/>
      <c r="AC44" s="252"/>
      <c r="AD44" s="252"/>
      <c r="AE44" s="221"/>
      <c r="AF44" s="85"/>
      <c r="AG44" s="85"/>
      <c r="AH44" s="85"/>
      <c r="AI44" s="85"/>
      <c r="AJ44" s="85"/>
      <c r="AK44" s="85"/>
      <c r="AL44" s="86"/>
    </row>
    <row r="45" spans="2:38" ht="15" customHeight="1">
      <c r="B45" s="133" t="s">
        <v>362</v>
      </c>
      <c r="C45" s="47">
        <v>354</v>
      </c>
      <c r="D45" s="221" t="s">
        <v>284</v>
      </c>
      <c r="E45" s="221">
        <v>4</v>
      </c>
      <c r="F45" s="85">
        <v>5</v>
      </c>
      <c r="G45" s="221">
        <v>77</v>
      </c>
      <c r="H45" s="85">
        <v>20</v>
      </c>
      <c r="I45" s="85">
        <v>20</v>
      </c>
      <c r="J45" s="221">
        <v>4</v>
      </c>
      <c r="K45" s="85">
        <v>5</v>
      </c>
      <c r="L45" s="85">
        <v>4</v>
      </c>
      <c r="M45" s="85">
        <v>5</v>
      </c>
      <c r="N45" s="85">
        <v>17</v>
      </c>
      <c r="O45" s="219">
        <v>13</v>
      </c>
      <c r="P45" s="86">
        <v>2</v>
      </c>
      <c r="Q45" s="47">
        <f t="shared" si="4"/>
        <v>125</v>
      </c>
      <c r="R45" s="219">
        <v>94</v>
      </c>
      <c r="S45" s="252">
        <v>2</v>
      </c>
      <c r="T45" s="219">
        <v>23</v>
      </c>
      <c r="U45" s="219">
        <v>4</v>
      </c>
      <c r="V45" s="47">
        <v>2</v>
      </c>
      <c r="W45" s="219">
        <v>5</v>
      </c>
      <c r="X45" s="219">
        <v>14</v>
      </c>
      <c r="Y45" s="252" t="s">
        <v>284</v>
      </c>
      <c r="Z45" s="219">
        <v>3</v>
      </c>
      <c r="AA45" s="85">
        <v>5</v>
      </c>
      <c r="AB45" s="252" t="s">
        <v>284</v>
      </c>
      <c r="AC45" s="252" t="s">
        <v>284</v>
      </c>
      <c r="AD45" s="252" t="s">
        <v>284</v>
      </c>
      <c r="AE45" s="252">
        <v>2</v>
      </c>
      <c r="AF45" s="85">
        <v>85</v>
      </c>
      <c r="AG45" s="85">
        <v>5</v>
      </c>
      <c r="AH45" s="85">
        <v>1</v>
      </c>
      <c r="AI45" s="85">
        <f t="shared" si="5"/>
        <v>4</v>
      </c>
      <c r="AJ45" s="85">
        <v>4</v>
      </c>
      <c r="AK45" s="86">
        <v>3</v>
      </c>
      <c r="AL45" s="86">
        <v>2</v>
      </c>
    </row>
    <row r="46" spans="2:38" ht="15" customHeight="1">
      <c r="B46" s="133" t="s">
        <v>363</v>
      </c>
      <c r="C46" s="47">
        <v>479</v>
      </c>
      <c r="D46" s="221" t="s">
        <v>284</v>
      </c>
      <c r="E46" s="221">
        <v>4</v>
      </c>
      <c r="F46" s="85">
        <v>5</v>
      </c>
      <c r="G46" s="221">
        <v>102</v>
      </c>
      <c r="H46" s="85">
        <v>31</v>
      </c>
      <c r="I46" s="85">
        <v>36</v>
      </c>
      <c r="J46" s="221">
        <v>4</v>
      </c>
      <c r="K46" s="85">
        <v>8</v>
      </c>
      <c r="L46" s="85">
        <v>8</v>
      </c>
      <c r="M46" s="85">
        <v>1</v>
      </c>
      <c r="N46" s="85">
        <v>12</v>
      </c>
      <c r="O46" s="219">
        <v>20</v>
      </c>
      <c r="P46" s="86">
        <v>3</v>
      </c>
      <c r="Q46" s="47">
        <f t="shared" si="4"/>
        <v>172</v>
      </c>
      <c r="R46" s="219">
        <v>134</v>
      </c>
      <c r="S46" s="219">
        <v>7</v>
      </c>
      <c r="T46" s="219">
        <v>21</v>
      </c>
      <c r="U46" s="219">
        <v>8</v>
      </c>
      <c r="V46" s="47">
        <v>2</v>
      </c>
      <c r="W46" s="219">
        <v>8</v>
      </c>
      <c r="X46" s="219">
        <v>27</v>
      </c>
      <c r="Y46" s="252" t="s">
        <v>284</v>
      </c>
      <c r="Z46" s="219">
        <v>7</v>
      </c>
      <c r="AA46" s="85">
        <v>9</v>
      </c>
      <c r="AB46" s="252" t="s">
        <v>284</v>
      </c>
      <c r="AC46" s="252" t="s">
        <v>284</v>
      </c>
      <c r="AD46" s="252" t="s">
        <v>284</v>
      </c>
      <c r="AE46" s="252">
        <v>3</v>
      </c>
      <c r="AF46" s="85">
        <v>97</v>
      </c>
      <c r="AG46" s="85">
        <v>15</v>
      </c>
      <c r="AH46" s="85">
        <v>5</v>
      </c>
      <c r="AI46" s="85">
        <f t="shared" si="5"/>
        <v>10</v>
      </c>
      <c r="AJ46" s="85">
        <v>5</v>
      </c>
      <c r="AK46" s="86" t="s">
        <v>284</v>
      </c>
      <c r="AL46" s="86">
        <v>3</v>
      </c>
    </row>
    <row r="47" spans="2:38" ht="15" customHeight="1">
      <c r="B47" s="133" t="s">
        <v>364</v>
      </c>
      <c r="C47" s="47">
        <v>2101</v>
      </c>
      <c r="D47" s="221" t="s">
        <v>284</v>
      </c>
      <c r="E47" s="221">
        <v>44</v>
      </c>
      <c r="F47" s="85">
        <v>18</v>
      </c>
      <c r="G47" s="221">
        <v>438</v>
      </c>
      <c r="H47" s="85">
        <v>107</v>
      </c>
      <c r="I47" s="85">
        <v>120</v>
      </c>
      <c r="J47" s="221">
        <v>34</v>
      </c>
      <c r="K47" s="85">
        <v>40</v>
      </c>
      <c r="L47" s="85">
        <v>28</v>
      </c>
      <c r="M47" s="85">
        <v>19</v>
      </c>
      <c r="N47" s="85">
        <v>80</v>
      </c>
      <c r="O47" s="219">
        <v>73</v>
      </c>
      <c r="P47" s="86">
        <v>7</v>
      </c>
      <c r="Q47" s="47">
        <f t="shared" si="4"/>
        <v>650</v>
      </c>
      <c r="R47" s="219">
        <v>502</v>
      </c>
      <c r="S47" s="219">
        <v>16</v>
      </c>
      <c r="T47" s="219">
        <v>108</v>
      </c>
      <c r="U47" s="219">
        <v>7</v>
      </c>
      <c r="V47" s="47">
        <v>17</v>
      </c>
      <c r="W47" s="219">
        <v>35</v>
      </c>
      <c r="X47" s="219">
        <v>124</v>
      </c>
      <c r="Y47" s="252">
        <v>4</v>
      </c>
      <c r="Z47" s="219">
        <v>25</v>
      </c>
      <c r="AA47" s="85">
        <v>41</v>
      </c>
      <c r="AB47" s="252" t="s">
        <v>284</v>
      </c>
      <c r="AC47" s="221">
        <v>12</v>
      </c>
      <c r="AD47" s="252">
        <v>11</v>
      </c>
      <c r="AE47" s="221">
        <v>8</v>
      </c>
      <c r="AF47" s="85">
        <v>451</v>
      </c>
      <c r="AG47" s="85">
        <v>115</v>
      </c>
      <c r="AH47" s="85">
        <v>22</v>
      </c>
      <c r="AI47" s="85">
        <f t="shared" si="5"/>
        <v>93</v>
      </c>
      <c r="AJ47" s="85">
        <v>33</v>
      </c>
      <c r="AK47" s="85">
        <v>12</v>
      </c>
      <c r="AL47" s="86">
        <v>4</v>
      </c>
    </row>
    <row r="48" spans="2:38" ht="15" customHeight="1">
      <c r="B48" s="133" t="s">
        <v>365</v>
      </c>
      <c r="C48" s="47">
        <v>529</v>
      </c>
      <c r="D48" s="221" t="s">
        <v>284</v>
      </c>
      <c r="E48" s="221">
        <v>9</v>
      </c>
      <c r="F48" s="85">
        <v>1</v>
      </c>
      <c r="G48" s="221">
        <v>132</v>
      </c>
      <c r="H48" s="85">
        <v>32</v>
      </c>
      <c r="I48" s="85">
        <v>51</v>
      </c>
      <c r="J48" s="221">
        <v>9</v>
      </c>
      <c r="K48" s="85">
        <v>8</v>
      </c>
      <c r="L48" s="85">
        <v>4</v>
      </c>
      <c r="M48" s="86">
        <v>8</v>
      </c>
      <c r="N48" s="85">
        <v>16</v>
      </c>
      <c r="O48" s="219">
        <v>20</v>
      </c>
      <c r="P48" s="86">
        <v>1</v>
      </c>
      <c r="Q48" s="47">
        <f t="shared" si="4"/>
        <v>145</v>
      </c>
      <c r="R48" s="219">
        <v>121</v>
      </c>
      <c r="S48" s="219">
        <v>4</v>
      </c>
      <c r="T48" s="219">
        <v>15</v>
      </c>
      <c r="U48" s="252">
        <v>1</v>
      </c>
      <c r="V48" s="47">
        <v>4</v>
      </c>
      <c r="W48" s="219">
        <v>6</v>
      </c>
      <c r="X48" s="219">
        <v>38</v>
      </c>
      <c r="Y48" s="252">
        <v>1</v>
      </c>
      <c r="Z48" s="219">
        <v>8</v>
      </c>
      <c r="AA48" s="85">
        <v>12</v>
      </c>
      <c r="AB48" s="252" t="s">
        <v>284</v>
      </c>
      <c r="AC48" s="221">
        <v>1</v>
      </c>
      <c r="AD48" s="252">
        <v>2</v>
      </c>
      <c r="AE48" s="221">
        <v>3</v>
      </c>
      <c r="AF48" s="85">
        <v>104</v>
      </c>
      <c r="AG48" s="85">
        <v>27</v>
      </c>
      <c r="AH48" s="85">
        <v>8</v>
      </c>
      <c r="AI48" s="85">
        <f t="shared" si="5"/>
        <v>19</v>
      </c>
      <c r="AJ48" s="85">
        <v>13</v>
      </c>
      <c r="AK48" s="85">
        <v>1</v>
      </c>
      <c r="AL48" s="86">
        <v>5</v>
      </c>
    </row>
    <row r="49" spans="2:38" ht="15" customHeight="1">
      <c r="B49" s="133" t="s">
        <v>366</v>
      </c>
      <c r="C49" s="47">
        <v>399</v>
      </c>
      <c r="D49" s="221" t="s">
        <v>284</v>
      </c>
      <c r="E49" s="221">
        <v>7</v>
      </c>
      <c r="F49" s="85">
        <v>6</v>
      </c>
      <c r="G49" s="221">
        <v>86</v>
      </c>
      <c r="H49" s="85">
        <v>22</v>
      </c>
      <c r="I49" s="85">
        <v>34</v>
      </c>
      <c r="J49" s="221">
        <v>5</v>
      </c>
      <c r="K49" s="85">
        <v>8</v>
      </c>
      <c r="L49" s="221">
        <v>2</v>
      </c>
      <c r="M49" s="85">
        <v>3</v>
      </c>
      <c r="N49" s="85">
        <v>11</v>
      </c>
      <c r="O49" s="219">
        <v>10</v>
      </c>
      <c r="P49" s="86">
        <v>1</v>
      </c>
      <c r="Q49" s="47">
        <f t="shared" si="4"/>
        <v>131</v>
      </c>
      <c r="R49" s="219">
        <v>104</v>
      </c>
      <c r="S49" s="219">
        <v>2</v>
      </c>
      <c r="T49" s="219">
        <v>19</v>
      </c>
      <c r="U49" s="252">
        <v>1</v>
      </c>
      <c r="V49" s="47">
        <v>5</v>
      </c>
      <c r="W49" s="219">
        <v>8</v>
      </c>
      <c r="X49" s="219">
        <v>34</v>
      </c>
      <c r="Y49" s="252" t="s">
        <v>284</v>
      </c>
      <c r="Z49" s="219">
        <v>6</v>
      </c>
      <c r="AA49" s="85">
        <v>6</v>
      </c>
      <c r="AB49" s="252" t="s">
        <v>284</v>
      </c>
      <c r="AC49" s="252" t="s">
        <v>284</v>
      </c>
      <c r="AD49" s="252">
        <v>2</v>
      </c>
      <c r="AE49" s="252" t="s">
        <v>284</v>
      </c>
      <c r="AF49" s="85">
        <v>68</v>
      </c>
      <c r="AG49" s="85">
        <v>15</v>
      </c>
      <c r="AH49" s="85">
        <v>4</v>
      </c>
      <c r="AI49" s="85">
        <f t="shared" si="5"/>
        <v>11</v>
      </c>
      <c r="AJ49" s="86">
        <v>4</v>
      </c>
      <c r="AK49" s="86" t="s">
        <v>284</v>
      </c>
      <c r="AL49" s="86">
        <v>4</v>
      </c>
    </row>
    <row r="50" spans="2:38" ht="12.75" customHeight="1">
      <c r="B50" s="133"/>
      <c r="C50" s="47"/>
      <c r="D50" s="219"/>
      <c r="E50" s="219"/>
      <c r="F50" s="47"/>
      <c r="G50" s="219"/>
      <c r="H50" s="47"/>
      <c r="I50" s="47"/>
      <c r="J50" s="219"/>
      <c r="K50" s="47"/>
      <c r="L50" s="221"/>
      <c r="M50" s="47"/>
      <c r="N50" s="85"/>
      <c r="O50" s="219"/>
      <c r="P50" s="86"/>
      <c r="Q50" s="47"/>
      <c r="R50" s="219"/>
      <c r="S50" s="219"/>
      <c r="T50" s="219"/>
      <c r="U50" s="219"/>
      <c r="V50" s="47"/>
      <c r="W50" s="219"/>
      <c r="X50" s="219"/>
      <c r="Y50" s="219"/>
      <c r="Z50" s="219"/>
      <c r="AA50" s="85"/>
      <c r="AB50" s="221"/>
      <c r="AC50" s="252"/>
      <c r="AD50" s="252"/>
      <c r="AE50" s="252"/>
      <c r="AF50" s="85"/>
      <c r="AG50" s="85"/>
      <c r="AH50" s="85"/>
      <c r="AI50" s="85"/>
      <c r="AJ50" s="85"/>
      <c r="AK50" s="85"/>
      <c r="AL50" s="85"/>
    </row>
    <row r="51" spans="2:38" ht="15" customHeight="1">
      <c r="B51" s="133" t="s">
        <v>367</v>
      </c>
      <c r="C51" s="47">
        <v>181</v>
      </c>
      <c r="D51" s="221" t="s">
        <v>284</v>
      </c>
      <c r="E51" s="221">
        <v>4</v>
      </c>
      <c r="F51" s="221">
        <v>1</v>
      </c>
      <c r="G51" s="221">
        <v>37</v>
      </c>
      <c r="H51" s="85">
        <v>9</v>
      </c>
      <c r="I51" s="85">
        <v>12</v>
      </c>
      <c r="J51" s="221" t="s">
        <v>284</v>
      </c>
      <c r="K51" s="85">
        <v>1</v>
      </c>
      <c r="L51" s="221">
        <v>1</v>
      </c>
      <c r="M51" s="85">
        <v>3</v>
      </c>
      <c r="N51" s="85">
        <v>8</v>
      </c>
      <c r="O51" s="219">
        <v>3</v>
      </c>
      <c r="P51" s="86" t="s">
        <v>284</v>
      </c>
      <c r="Q51" s="47">
        <f t="shared" si="4"/>
        <v>73</v>
      </c>
      <c r="R51" s="219">
        <v>50</v>
      </c>
      <c r="S51" s="252">
        <v>3</v>
      </c>
      <c r="T51" s="219">
        <v>18</v>
      </c>
      <c r="U51" s="252">
        <v>1</v>
      </c>
      <c r="V51" s="252">
        <v>1</v>
      </c>
      <c r="W51" s="219">
        <v>3</v>
      </c>
      <c r="X51" s="219">
        <v>7</v>
      </c>
      <c r="Y51" s="252" t="s">
        <v>284</v>
      </c>
      <c r="Z51" s="219">
        <v>3</v>
      </c>
      <c r="AA51" s="85">
        <v>4</v>
      </c>
      <c r="AB51" s="252" t="s">
        <v>284</v>
      </c>
      <c r="AC51" s="252" t="s">
        <v>284</v>
      </c>
      <c r="AD51" s="252" t="s">
        <v>284</v>
      </c>
      <c r="AE51" s="252" t="s">
        <v>284</v>
      </c>
      <c r="AF51" s="85">
        <v>33</v>
      </c>
      <c r="AG51" s="85">
        <v>11</v>
      </c>
      <c r="AH51" s="85">
        <v>4</v>
      </c>
      <c r="AI51" s="85">
        <f t="shared" si="5"/>
        <v>7</v>
      </c>
      <c r="AJ51" s="85">
        <v>1</v>
      </c>
      <c r="AK51" s="86">
        <v>1</v>
      </c>
      <c r="AL51" s="86" t="s">
        <v>284</v>
      </c>
    </row>
    <row r="52" spans="2:38" ht="15" customHeight="1">
      <c r="B52" s="133" t="s">
        <v>368</v>
      </c>
      <c r="C52" s="47">
        <v>467</v>
      </c>
      <c r="D52" s="221" t="s">
        <v>284</v>
      </c>
      <c r="E52" s="221">
        <v>9</v>
      </c>
      <c r="F52" s="85">
        <v>2</v>
      </c>
      <c r="G52" s="221">
        <v>111</v>
      </c>
      <c r="H52" s="85">
        <v>35</v>
      </c>
      <c r="I52" s="85">
        <v>32</v>
      </c>
      <c r="J52" s="221">
        <v>11</v>
      </c>
      <c r="K52" s="85">
        <v>9</v>
      </c>
      <c r="L52" s="85">
        <v>6</v>
      </c>
      <c r="M52" s="85">
        <v>1</v>
      </c>
      <c r="N52" s="85">
        <v>14</v>
      </c>
      <c r="O52" s="219">
        <v>16</v>
      </c>
      <c r="P52" s="86" t="s">
        <v>284</v>
      </c>
      <c r="Q52" s="47">
        <f t="shared" si="4"/>
        <v>153</v>
      </c>
      <c r="R52" s="219">
        <v>118</v>
      </c>
      <c r="S52" s="219">
        <v>9</v>
      </c>
      <c r="T52" s="219">
        <v>22</v>
      </c>
      <c r="U52" s="252" t="s">
        <v>284</v>
      </c>
      <c r="V52" s="47">
        <v>4</v>
      </c>
      <c r="W52" s="219">
        <v>10</v>
      </c>
      <c r="X52" s="219">
        <v>37</v>
      </c>
      <c r="Y52" s="252">
        <v>1</v>
      </c>
      <c r="Z52" s="219">
        <v>7</v>
      </c>
      <c r="AA52" s="85">
        <v>19</v>
      </c>
      <c r="AB52" s="252" t="s">
        <v>284</v>
      </c>
      <c r="AC52" s="221">
        <v>1</v>
      </c>
      <c r="AD52" s="252">
        <v>1</v>
      </c>
      <c r="AE52" s="252">
        <v>1</v>
      </c>
      <c r="AF52" s="85">
        <v>74</v>
      </c>
      <c r="AG52" s="85">
        <v>14</v>
      </c>
      <c r="AH52" s="85">
        <v>7</v>
      </c>
      <c r="AI52" s="85">
        <f t="shared" si="5"/>
        <v>7</v>
      </c>
      <c r="AJ52" s="85">
        <v>9</v>
      </c>
      <c r="AK52" s="86" t="s">
        <v>284</v>
      </c>
      <c r="AL52" s="86" t="s">
        <v>284</v>
      </c>
    </row>
    <row r="53" spans="2:38" ht="15" customHeight="1">
      <c r="B53" s="133" t="s">
        <v>369</v>
      </c>
      <c r="C53" s="47">
        <v>1636</v>
      </c>
      <c r="D53" s="221" t="s">
        <v>284</v>
      </c>
      <c r="E53" s="221">
        <v>16</v>
      </c>
      <c r="F53" s="85">
        <v>14</v>
      </c>
      <c r="G53" s="221">
        <v>397</v>
      </c>
      <c r="H53" s="85">
        <v>107</v>
      </c>
      <c r="I53" s="85">
        <v>131</v>
      </c>
      <c r="J53" s="221">
        <v>25</v>
      </c>
      <c r="K53" s="85">
        <v>37</v>
      </c>
      <c r="L53" s="85">
        <v>21</v>
      </c>
      <c r="M53" s="85">
        <v>5</v>
      </c>
      <c r="N53" s="85">
        <v>60</v>
      </c>
      <c r="O53" s="219">
        <v>51</v>
      </c>
      <c r="P53" s="86">
        <v>3</v>
      </c>
      <c r="Q53" s="47">
        <f t="shared" si="4"/>
        <v>515</v>
      </c>
      <c r="R53" s="219">
        <v>417</v>
      </c>
      <c r="S53" s="219">
        <v>12</v>
      </c>
      <c r="T53" s="219">
        <v>75</v>
      </c>
      <c r="U53" s="219">
        <v>1</v>
      </c>
      <c r="V53" s="47">
        <v>10</v>
      </c>
      <c r="W53" s="219">
        <v>34</v>
      </c>
      <c r="X53" s="219">
        <v>111</v>
      </c>
      <c r="Y53" s="252">
        <v>1</v>
      </c>
      <c r="Z53" s="219">
        <v>14</v>
      </c>
      <c r="AA53" s="85">
        <v>33</v>
      </c>
      <c r="AB53" s="252" t="s">
        <v>284</v>
      </c>
      <c r="AC53" s="221">
        <v>9</v>
      </c>
      <c r="AD53" s="252">
        <v>3</v>
      </c>
      <c r="AE53" s="221">
        <v>7</v>
      </c>
      <c r="AF53" s="85">
        <v>342</v>
      </c>
      <c r="AG53" s="85">
        <v>56</v>
      </c>
      <c r="AH53" s="85">
        <v>16</v>
      </c>
      <c r="AI53" s="85">
        <f t="shared" si="5"/>
        <v>40</v>
      </c>
      <c r="AJ53" s="85">
        <v>18</v>
      </c>
      <c r="AK53" s="85">
        <v>8</v>
      </c>
      <c r="AL53" s="86">
        <v>5</v>
      </c>
    </row>
    <row r="54" spans="2:38" ht="15" customHeight="1">
      <c r="B54" s="133" t="s">
        <v>370</v>
      </c>
      <c r="C54" s="47">
        <v>2059</v>
      </c>
      <c r="D54" s="221" t="s">
        <v>284</v>
      </c>
      <c r="E54" s="221">
        <v>18</v>
      </c>
      <c r="F54" s="85">
        <v>18</v>
      </c>
      <c r="G54" s="221">
        <v>461</v>
      </c>
      <c r="H54" s="85">
        <v>133</v>
      </c>
      <c r="I54" s="85">
        <v>122</v>
      </c>
      <c r="J54" s="221">
        <v>32</v>
      </c>
      <c r="K54" s="85">
        <v>37</v>
      </c>
      <c r="L54" s="85">
        <v>27</v>
      </c>
      <c r="M54" s="85">
        <v>22</v>
      </c>
      <c r="N54" s="85">
        <v>75</v>
      </c>
      <c r="O54" s="219">
        <v>71</v>
      </c>
      <c r="P54" s="86">
        <v>1</v>
      </c>
      <c r="Q54" s="47">
        <f t="shared" si="4"/>
        <v>598</v>
      </c>
      <c r="R54" s="219">
        <v>453</v>
      </c>
      <c r="S54" s="219">
        <v>30</v>
      </c>
      <c r="T54" s="219">
        <v>101</v>
      </c>
      <c r="U54" s="219">
        <v>2</v>
      </c>
      <c r="V54" s="47">
        <v>12</v>
      </c>
      <c r="W54" s="219">
        <v>40</v>
      </c>
      <c r="X54" s="219">
        <v>131</v>
      </c>
      <c r="Y54" s="252">
        <v>2</v>
      </c>
      <c r="Z54" s="219">
        <v>24</v>
      </c>
      <c r="AA54" s="85">
        <v>50</v>
      </c>
      <c r="AB54" s="221">
        <v>1</v>
      </c>
      <c r="AC54" s="221">
        <v>7</v>
      </c>
      <c r="AD54" s="252">
        <v>6</v>
      </c>
      <c r="AE54" s="221">
        <v>11</v>
      </c>
      <c r="AF54" s="85">
        <v>457</v>
      </c>
      <c r="AG54" s="85">
        <v>113</v>
      </c>
      <c r="AH54" s="85">
        <v>20</v>
      </c>
      <c r="AI54" s="85">
        <f t="shared" si="5"/>
        <v>93</v>
      </c>
      <c r="AJ54" s="85">
        <v>30</v>
      </c>
      <c r="AK54" s="85">
        <v>9</v>
      </c>
      <c r="AL54" s="86">
        <v>10</v>
      </c>
    </row>
    <row r="55" spans="2:38" ht="15" customHeight="1">
      <c r="B55" s="133" t="s">
        <v>371</v>
      </c>
      <c r="C55" s="47">
        <v>181</v>
      </c>
      <c r="D55" s="221" t="s">
        <v>284</v>
      </c>
      <c r="E55" s="221">
        <v>3</v>
      </c>
      <c r="F55" s="85">
        <v>1</v>
      </c>
      <c r="G55" s="221">
        <v>43</v>
      </c>
      <c r="H55" s="85">
        <v>13</v>
      </c>
      <c r="I55" s="85">
        <v>13</v>
      </c>
      <c r="J55" s="221">
        <v>1</v>
      </c>
      <c r="K55" s="85">
        <v>5</v>
      </c>
      <c r="L55" s="85">
        <v>2</v>
      </c>
      <c r="M55" s="85">
        <v>2</v>
      </c>
      <c r="N55" s="85">
        <v>6</v>
      </c>
      <c r="O55" s="219">
        <v>8</v>
      </c>
      <c r="P55" s="86">
        <v>2</v>
      </c>
      <c r="Q55" s="47">
        <f t="shared" si="4"/>
        <v>61</v>
      </c>
      <c r="R55" s="219">
        <v>50</v>
      </c>
      <c r="S55" s="252">
        <v>1</v>
      </c>
      <c r="T55" s="219">
        <v>8</v>
      </c>
      <c r="U55" s="252">
        <v>1</v>
      </c>
      <c r="V55" s="86">
        <v>1</v>
      </c>
      <c r="W55" s="219">
        <v>1</v>
      </c>
      <c r="X55" s="219">
        <v>9</v>
      </c>
      <c r="Y55" s="252" t="s">
        <v>284</v>
      </c>
      <c r="Z55" s="252">
        <v>2</v>
      </c>
      <c r="AA55" s="86">
        <v>3</v>
      </c>
      <c r="AB55" s="252" t="s">
        <v>284</v>
      </c>
      <c r="AC55" s="221">
        <v>1</v>
      </c>
      <c r="AD55" s="252">
        <v>2</v>
      </c>
      <c r="AE55" s="252">
        <v>4</v>
      </c>
      <c r="AF55" s="85">
        <v>30</v>
      </c>
      <c r="AG55" s="85">
        <v>4</v>
      </c>
      <c r="AH55" s="85">
        <v>3</v>
      </c>
      <c r="AI55" s="85">
        <f t="shared" si="5"/>
        <v>1</v>
      </c>
      <c r="AJ55" s="85">
        <v>1</v>
      </c>
      <c r="AK55" s="86">
        <v>2</v>
      </c>
      <c r="AL55" s="86" t="s">
        <v>284</v>
      </c>
    </row>
    <row r="56" spans="2:38" ht="12" customHeight="1">
      <c r="B56" s="11"/>
      <c r="C56" s="11"/>
      <c r="D56" s="230"/>
      <c r="E56" s="230"/>
      <c r="F56" s="11"/>
      <c r="G56" s="230"/>
      <c r="H56" s="11"/>
      <c r="I56" s="11"/>
      <c r="J56" s="230"/>
      <c r="K56" s="11"/>
      <c r="L56" s="11"/>
      <c r="M56" s="11"/>
      <c r="N56" s="85"/>
      <c r="O56" s="219"/>
      <c r="P56" s="86"/>
      <c r="Q56" s="47"/>
      <c r="R56" s="219"/>
      <c r="S56" s="219"/>
      <c r="T56" s="219"/>
      <c r="U56" s="219"/>
      <c r="V56" s="47"/>
      <c r="W56" s="219"/>
      <c r="X56" s="219"/>
      <c r="Y56" s="252"/>
      <c r="Z56" s="219"/>
      <c r="AA56" s="85"/>
      <c r="AB56" s="252"/>
      <c r="AC56" s="221"/>
      <c r="AD56" s="252"/>
      <c r="AE56" s="221"/>
      <c r="AF56" s="85"/>
      <c r="AG56" s="85"/>
      <c r="AH56" s="85"/>
      <c r="AI56" s="85"/>
      <c r="AJ56" s="85"/>
      <c r="AK56" s="85"/>
      <c r="AL56" s="86"/>
    </row>
    <row r="57" spans="2:38" ht="15" customHeight="1">
      <c r="B57" s="133" t="s">
        <v>372</v>
      </c>
      <c r="C57" s="85">
        <v>4606</v>
      </c>
      <c r="D57" s="221" t="s">
        <v>284</v>
      </c>
      <c r="E57" s="221">
        <v>37</v>
      </c>
      <c r="F57" s="85">
        <v>46</v>
      </c>
      <c r="G57" s="221">
        <v>1028</v>
      </c>
      <c r="H57" s="85">
        <v>287</v>
      </c>
      <c r="I57" s="85">
        <v>261</v>
      </c>
      <c r="J57" s="221">
        <v>71</v>
      </c>
      <c r="K57" s="85">
        <v>105</v>
      </c>
      <c r="L57" s="85">
        <v>50</v>
      </c>
      <c r="M57" s="85">
        <v>37</v>
      </c>
      <c r="N57" s="85">
        <v>187</v>
      </c>
      <c r="O57" s="219">
        <v>62</v>
      </c>
      <c r="P57" s="86">
        <v>7</v>
      </c>
      <c r="Q57" s="47">
        <f t="shared" si="4"/>
        <v>1461</v>
      </c>
      <c r="R57" s="219">
        <v>1195</v>
      </c>
      <c r="S57" s="219">
        <v>32</v>
      </c>
      <c r="T57" s="219">
        <v>187</v>
      </c>
      <c r="U57" s="219">
        <v>12</v>
      </c>
      <c r="V57" s="47">
        <v>35</v>
      </c>
      <c r="W57" s="219">
        <v>106</v>
      </c>
      <c r="X57" s="219">
        <v>211</v>
      </c>
      <c r="Y57" s="252">
        <v>4</v>
      </c>
      <c r="Z57" s="219">
        <v>56</v>
      </c>
      <c r="AA57" s="85">
        <v>74</v>
      </c>
      <c r="AB57" s="252">
        <v>3</v>
      </c>
      <c r="AC57" s="221">
        <v>26</v>
      </c>
      <c r="AD57" s="252">
        <v>25</v>
      </c>
      <c r="AE57" s="221">
        <v>33</v>
      </c>
      <c r="AF57" s="85">
        <v>1059</v>
      </c>
      <c r="AG57" s="85">
        <v>265</v>
      </c>
      <c r="AH57" s="85">
        <v>66</v>
      </c>
      <c r="AI57" s="85">
        <f t="shared" si="5"/>
        <v>199</v>
      </c>
      <c r="AJ57" s="85">
        <v>72</v>
      </c>
      <c r="AK57" s="85">
        <v>16</v>
      </c>
      <c r="AL57" s="86">
        <v>10</v>
      </c>
    </row>
    <row r="58" spans="2:38" ht="15" customHeight="1">
      <c r="B58" s="133" t="s">
        <v>373</v>
      </c>
      <c r="C58" s="85">
        <v>19</v>
      </c>
      <c r="D58" s="221" t="s">
        <v>284</v>
      </c>
      <c r="E58" s="221" t="s">
        <v>284</v>
      </c>
      <c r="F58" s="85" t="s">
        <v>284</v>
      </c>
      <c r="G58" s="221">
        <v>6</v>
      </c>
      <c r="H58" s="85">
        <v>1</v>
      </c>
      <c r="I58" s="85">
        <v>5</v>
      </c>
      <c r="J58" s="85" t="s">
        <v>284</v>
      </c>
      <c r="K58" s="85" t="s">
        <v>284</v>
      </c>
      <c r="L58" s="85" t="s">
        <v>284</v>
      </c>
      <c r="M58" s="85" t="s">
        <v>284</v>
      </c>
      <c r="N58" s="85" t="s">
        <v>284</v>
      </c>
      <c r="O58" s="85" t="s">
        <v>284</v>
      </c>
      <c r="P58" s="86" t="s">
        <v>284</v>
      </c>
      <c r="Q58" s="47">
        <f t="shared" si="4"/>
        <v>4</v>
      </c>
      <c r="R58" s="219">
        <v>4</v>
      </c>
      <c r="S58" s="252" t="s">
        <v>284</v>
      </c>
      <c r="T58" s="252" t="s">
        <v>284</v>
      </c>
      <c r="U58" s="252" t="s">
        <v>284</v>
      </c>
      <c r="V58" s="252" t="s">
        <v>284</v>
      </c>
      <c r="W58" s="252" t="s">
        <v>284</v>
      </c>
      <c r="X58" s="252" t="s">
        <v>284</v>
      </c>
      <c r="Y58" s="252" t="s">
        <v>284</v>
      </c>
      <c r="Z58" s="252" t="s">
        <v>284</v>
      </c>
      <c r="AA58" s="86">
        <v>1</v>
      </c>
      <c r="AB58" s="252" t="s">
        <v>284</v>
      </c>
      <c r="AC58" s="252" t="s">
        <v>284</v>
      </c>
      <c r="AD58" s="252" t="s">
        <v>284</v>
      </c>
      <c r="AE58" s="252" t="s">
        <v>284</v>
      </c>
      <c r="AF58" s="85">
        <v>5</v>
      </c>
      <c r="AG58" s="86">
        <v>2</v>
      </c>
      <c r="AH58" s="86">
        <v>2</v>
      </c>
      <c r="AI58" s="86" t="s">
        <v>284</v>
      </c>
      <c r="AJ58" s="86" t="s">
        <v>284</v>
      </c>
      <c r="AK58" s="86" t="s">
        <v>284</v>
      </c>
      <c r="AL58" s="86" t="s">
        <v>284</v>
      </c>
    </row>
    <row r="59" spans="2:38" ht="15" customHeight="1">
      <c r="B59" s="133" t="s">
        <v>374</v>
      </c>
      <c r="C59" s="85">
        <v>162</v>
      </c>
      <c r="D59" s="221" t="s">
        <v>284</v>
      </c>
      <c r="E59" s="221">
        <v>2</v>
      </c>
      <c r="F59" s="85">
        <v>2</v>
      </c>
      <c r="G59" s="221">
        <v>40</v>
      </c>
      <c r="H59" s="85">
        <v>9</v>
      </c>
      <c r="I59" s="85">
        <v>18</v>
      </c>
      <c r="J59" s="221">
        <v>1</v>
      </c>
      <c r="K59" s="85">
        <v>3</v>
      </c>
      <c r="L59" s="85">
        <v>2</v>
      </c>
      <c r="M59" s="85">
        <v>1</v>
      </c>
      <c r="N59" s="85">
        <f t="shared" ref="N59" si="6">G59-H59-I59-J59-K59-L59-M59</f>
        <v>6</v>
      </c>
      <c r="O59" s="219">
        <v>1</v>
      </c>
      <c r="P59" s="86" t="s">
        <v>284</v>
      </c>
      <c r="Q59" s="47">
        <f t="shared" si="4"/>
        <v>66</v>
      </c>
      <c r="R59" s="219">
        <v>53</v>
      </c>
      <c r="S59" s="252">
        <v>2</v>
      </c>
      <c r="T59" s="252">
        <v>11</v>
      </c>
      <c r="U59" s="252" t="s">
        <v>284</v>
      </c>
      <c r="V59" s="252" t="s">
        <v>284</v>
      </c>
      <c r="W59" s="252">
        <v>3</v>
      </c>
      <c r="X59" s="219">
        <v>9</v>
      </c>
      <c r="Y59" s="252" t="s">
        <v>284</v>
      </c>
      <c r="Z59" s="252">
        <v>1</v>
      </c>
      <c r="AA59" s="85">
        <v>3</v>
      </c>
      <c r="AB59" s="252" t="s">
        <v>284</v>
      </c>
      <c r="AC59" s="252">
        <v>1</v>
      </c>
      <c r="AD59" s="252" t="s">
        <v>284</v>
      </c>
      <c r="AE59" s="252" t="s">
        <v>284</v>
      </c>
      <c r="AF59" s="85">
        <v>21</v>
      </c>
      <c r="AG59" s="85">
        <v>6</v>
      </c>
      <c r="AH59" s="85">
        <v>2</v>
      </c>
      <c r="AI59" s="85">
        <f t="shared" si="5"/>
        <v>4</v>
      </c>
      <c r="AJ59" s="85">
        <v>6</v>
      </c>
      <c r="AK59" s="86" t="s">
        <v>284</v>
      </c>
      <c r="AL59" s="86">
        <v>1</v>
      </c>
    </row>
    <row r="60" spans="2:38" ht="15" customHeight="1">
      <c r="B60" s="133" t="s">
        <v>375</v>
      </c>
      <c r="C60" s="85">
        <v>846</v>
      </c>
      <c r="D60" s="221" t="s">
        <v>284</v>
      </c>
      <c r="E60" s="221">
        <v>7</v>
      </c>
      <c r="F60" s="85">
        <v>6</v>
      </c>
      <c r="G60" s="221">
        <v>205</v>
      </c>
      <c r="H60" s="85">
        <v>57</v>
      </c>
      <c r="I60" s="85">
        <v>51</v>
      </c>
      <c r="J60" s="221">
        <v>8</v>
      </c>
      <c r="K60" s="85">
        <v>20</v>
      </c>
      <c r="L60" s="85">
        <v>15</v>
      </c>
      <c r="M60" s="85">
        <v>9</v>
      </c>
      <c r="N60" s="85">
        <v>41</v>
      </c>
      <c r="O60" s="219">
        <v>18</v>
      </c>
      <c r="P60" s="86">
        <v>3</v>
      </c>
      <c r="Q60" s="47">
        <f t="shared" si="4"/>
        <v>312</v>
      </c>
      <c r="R60" s="219">
        <v>259</v>
      </c>
      <c r="S60" s="219">
        <v>6</v>
      </c>
      <c r="T60" s="219">
        <v>41</v>
      </c>
      <c r="U60" s="252" t="s">
        <v>284</v>
      </c>
      <c r="V60" s="86">
        <v>6</v>
      </c>
      <c r="W60" s="219">
        <v>17</v>
      </c>
      <c r="X60" s="219">
        <v>56</v>
      </c>
      <c r="Y60" s="252">
        <v>2</v>
      </c>
      <c r="Z60" s="219">
        <v>14</v>
      </c>
      <c r="AA60" s="85">
        <v>21</v>
      </c>
      <c r="AB60" s="252" t="s">
        <v>284</v>
      </c>
      <c r="AC60" s="252">
        <v>2</v>
      </c>
      <c r="AD60" s="252">
        <v>2</v>
      </c>
      <c r="AE60" s="221">
        <v>6</v>
      </c>
      <c r="AF60" s="85">
        <v>126</v>
      </c>
      <c r="AG60" s="85">
        <v>38</v>
      </c>
      <c r="AH60" s="85">
        <v>15</v>
      </c>
      <c r="AI60" s="85">
        <f t="shared" si="5"/>
        <v>23</v>
      </c>
      <c r="AJ60" s="85">
        <v>11</v>
      </c>
      <c r="AK60" s="86" t="s">
        <v>284</v>
      </c>
      <c r="AL60" s="86">
        <v>5</v>
      </c>
    </row>
    <row r="61" spans="2:38" ht="15" customHeight="1">
      <c r="B61" s="133" t="s">
        <v>376</v>
      </c>
      <c r="C61" s="85">
        <v>242</v>
      </c>
      <c r="D61" s="221" t="s">
        <v>284</v>
      </c>
      <c r="E61" s="221">
        <v>5</v>
      </c>
      <c r="F61" s="85">
        <v>1</v>
      </c>
      <c r="G61" s="221">
        <v>57</v>
      </c>
      <c r="H61" s="85">
        <v>16</v>
      </c>
      <c r="I61" s="85">
        <v>15</v>
      </c>
      <c r="J61" s="221">
        <v>5</v>
      </c>
      <c r="K61" s="85">
        <v>9</v>
      </c>
      <c r="L61" s="85">
        <v>3</v>
      </c>
      <c r="M61" s="85">
        <v>4</v>
      </c>
      <c r="N61" s="85">
        <v>4</v>
      </c>
      <c r="O61" s="219">
        <v>4</v>
      </c>
      <c r="P61" s="86">
        <v>1</v>
      </c>
      <c r="Q61" s="47">
        <f t="shared" si="4"/>
        <v>67</v>
      </c>
      <c r="R61" s="219">
        <v>45</v>
      </c>
      <c r="S61" s="252">
        <v>3</v>
      </c>
      <c r="T61" s="219">
        <v>15</v>
      </c>
      <c r="U61" s="252">
        <v>3</v>
      </c>
      <c r="V61" s="47">
        <v>1</v>
      </c>
      <c r="W61" s="219">
        <v>4</v>
      </c>
      <c r="X61" s="219">
        <v>8</v>
      </c>
      <c r="Y61" s="252" t="s">
        <v>284</v>
      </c>
      <c r="Z61" s="219">
        <v>1</v>
      </c>
      <c r="AA61" s="85">
        <v>6</v>
      </c>
      <c r="AB61" s="252" t="s">
        <v>284</v>
      </c>
      <c r="AC61" s="252">
        <v>1</v>
      </c>
      <c r="AD61" s="252" t="s">
        <v>284</v>
      </c>
      <c r="AE61" s="221">
        <v>2</v>
      </c>
      <c r="AF61" s="85">
        <v>65</v>
      </c>
      <c r="AG61" s="85">
        <v>13</v>
      </c>
      <c r="AH61" s="85">
        <v>5</v>
      </c>
      <c r="AI61" s="85">
        <f t="shared" si="5"/>
        <v>8</v>
      </c>
      <c r="AJ61" s="85">
        <v>6</v>
      </c>
      <c r="AK61" s="86" t="s">
        <v>284</v>
      </c>
      <c r="AL61" s="86" t="s">
        <v>284</v>
      </c>
    </row>
    <row r="62" spans="2:38" ht="15" customHeight="1">
      <c r="B62" s="133"/>
      <c r="C62" s="85"/>
      <c r="D62" s="221"/>
      <c r="E62" s="221"/>
      <c r="F62" s="85"/>
      <c r="G62" s="221"/>
      <c r="H62" s="85"/>
      <c r="I62" s="85"/>
      <c r="J62" s="221"/>
      <c r="K62" s="85"/>
      <c r="L62" s="85"/>
      <c r="M62" s="85"/>
      <c r="N62" s="85"/>
      <c r="O62" s="219"/>
      <c r="P62" s="86"/>
      <c r="Q62" s="47"/>
      <c r="R62" s="219"/>
      <c r="S62" s="252"/>
      <c r="T62" s="219"/>
      <c r="U62" s="252"/>
      <c r="V62" s="47"/>
      <c r="W62" s="252"/>
      <c r="X62" s="219"/>
      <c r="Y62" s="252"/>
      <c r="Z62" s="219"/>
      <c r="AA62" s="85"/>
      <c r="AB62" s="252"/>
      <c r="AC62" s="221"/>
      <c r="AD62" s="252"/>
      <c r="AE62" s="221"/>
      <c r="AF62" s="85"/>
      <c r="AG62" s="85"/>
      <c r="AH62" s="85"/>
      <c r="AI62" s="85"/>
      <c r="AJ62" s="85"/>
      <c r="AK62" s="86"/>
      <c r="AL62" s="86"/>
    </row>
    <row r="63" spans="2:38" ht="15" customHeight="1">
      <c r="B63" s="133" t="s">
        <v>377</v>
      </c>
      <c r="C63" s="85">
        <v>1016</v>
      </c>
      <c r="D63" s="221" t="s">
        <v>284</v>
      </c>
      <c r="E63" s="221">
        <v>9</v>
      </c>
      <c r="F63" s="85">
        <v>3</v>
      </c>
      <c r="G63" s="221">
        <v>238</v>
      </c>
      <c r="H63" s="85">
        <v>56</v>
      </c>
      <c r="I63" s="85">
        <v>77</v>
      </c>
      <c r="J63" s="221">
        <v>18</v>
      </c>
      <c r="K63" s="85">
        <v>23</v>
      </c>
      <c r="L63" s="85">
        <v>8</v>
      </c>
      <c r="M63" s="85">
        <v>7</v>
      </c>
      <c r="N63" s="85">
        <v>39</v>
      </c>
      <c r="O63" s="219">
        <v>39</v>
      </c>
      <c r="P63" s="86" t="s">
        <v>284</v>
      </c>
      <c r="Q63" s="47">
        <f t="shared" si="4"/>
        <v>347</v>
      </c>
      <c r="R63" s="219">
        <v>266</v>
      </c>
      <c r="S63" s="252">
        <v>8</v>
      </c>
      <c r="T63" s="219">
        <v>59</v>
      </c>
      <c r="U63" s="219">
        <v>3</v>
      </c>
      <c r="V63" s="47">
        <v>11</v>
      </c>
      <c r="W63" s="219">
        <v>12</v>
      </c>
      <c r="X63" s="219">
        <v>79</v>
      </c>
      <c r="Y63" s="252">
        <v>1</v>
      </c>
      <c r="Z63" s="219">
        <v>5</v>
      </c>
      <c r="AA63" s="85">
        <v>15</v>
      </c>
      <c r="AB63" s="252" t="s">
        <v>284</v>
      </c>
      <c r="AC63" s="221">
        <v>6</v>
      </c>
      <c r="AD63" s="252">
        <v>2</v>
      </c>
      <c r="AE63" s="221">
        <v>6</v>
      </c>
      <c r="AF63" s="85">
        <v>198</v>
      </c>
      <c r="AG63" s="85">
        <v>45</v>
      </c>
      <c r="AH63" s="85">
        <v>19</v>
      </c>
      <c r="AI63" s="85">
        <f t="shared" si="5"/>
        <v>26</v>
      </c>
      <c r="AJ63" s="85">
        <v>11</v>
      </c>
      <c r="AK63" s="85">
        <v>3</v>
      </c>
      <c r="AL63" s="86" t="s">
        <v>284</v>
      </c>
    </row>
    <row r="64" spans="2:38" ht="15" customHeight="1">
      <c r="B64" s="133" t="s">
        <v>378</v>
      </c>
      <c r="C64" s="85">
        <v>1446</v>
      </c>
      <c r="D64" s="221" t="s">
        <v>284</v>
      </c>
      <c r="E64" s="221">
        <v>13</v>
      </c>
      <c r="F64" s="85">
        <v>7</v>
      </c>
      <c r="G64" s="221">
        <v>316</v>
      </c>
      <c r="H64" s="85">
        <v>81</v>
      </c>
      <c r="I64" s="85">
        <v>80</v>
      </c>
      <c r="J64" s="221">
        <v>25</v>
      </c>
      <c r="K64" s="85">
        <v>26</v>
      </c>
      <c r="L64" s="85">
        <v>26</v>
      </c>
      <c r="M64" s="85">
        <v>8</v>
      </c>
      <c r="N64" s="85">
        <v>57</v>
      </c>
      <c r="O64" s="219">
        <v>37</v>
      </c>
      <c r="P64" s="86">
        <v>4</v>
      </c>
      <c r="Q64" s="47">
        <f t="shared" si="4"/>
        <v>482</v>
      </c>
      <c r="R64" s="219">
        <v>364</v>
      </c>
      <c r="S64" s="252">
        <v>14</v>
      </c>
      <c r="T64" s="219">
        <v>89</v>
      </c>
      <c r="U64" s="219">
        <v>5</v>
      </c>
      <c r="V64" s="47">
        <v>10</v>
      </c>
      <c r="W64" s="219">
        <v>25</v>
      </c>
      <c r="X64" s="219">
        <v>89</v>
      </c>
      <c r="Y64" s="252" t="s">
        <v>284</v>
      </c>
      <c r="Z64" s="219">
        <v>14</v>
      </c>
      <c r="AA64" s="85">
        <v>27</v>
      </c>
      <c r="AB64" s="252" t="s">
        <v>284</v>
      </c>
      <c r="AC64" s="221">
        <v>7</v>
      </c>
      <c r="AD64" s="252">
        <v>5</v>
      </c>
      <c r="AE64" s="221">
        <v>5</v>
      </c>
      <c r="AF64" s="85">
        <v>290</v>
      </c>
      <c r="AG64" s="85">
        <v>100</v>
      </c>
      <c r="AH64" s="85">
        <v>23</v>
      </c>
      <c r="AI64" s="85">
        <f t="shared" si="5"/>
        <v>77</v>
      </c>
      <c r="AJ64" s="85">
        <v>29</v>
      </c>
      <c r="AK64" s="85">
        <v>1</v>
      </c>
      <c r="AL64" s="86">
        <v>7</v>
      </c>
    </row>
    <row r="65" spans="2:38" ht="15" customHeight="1">
      <c r="B65" s="133" t="s">
        <v>379</v>
      </c>
      <c r="C65" s="85">
        <v>73</v>
      </c>
      <c r="D65" s="221" t="s">
        <v>284</v>
      </c>
      <c r="E65" s="221">
        <v>1</v>
      </c>
      <c r="F65" s="85">
        <v>3</v>
      </c>
      <c r="G65" s="221">
        <v>13</v>
      </c>
      <c r="H65" s="85">
        <v>2</v>
      </c>
      <c r="I65" s="85">
        <v>5</v>
      </c>
      <c r="J65" s="221">
        <v>2</v>
      </c>
      <c r="K65" s="85" t="s">
        <v>284</v>
      </c>
      <c r="L65" s="85" t="s">
        <v>284</v>
      </c>
      <c r="M65" s="85" t="s">
        <v>284</v>
      </c>
      <c r="N65" s="85">
        <v>4</v>
      </c>
      <c r="O65" s="219">
        <v>1</v>
      </c>
      <c r="P65" s="86" t="s">
        <v>284</v>
      </c>
      <c r="Q65" s="47">
        <f t="shared" si="4"/>
        <v>28</v>
      </c>
      <c r="R65" s="219">
        <v>25</v>
      </c>
      <c r="S65" s="252" t="s">
        <v>284</v>
      </c>
      <c r="T65" s="219">
        <v>3</v>
      </c>
      <c r="U65" s="252" t="s">
        <v>284</v>
      </c>
      <c r="V65" s="252" t="s">
        <v>284</v>
      </c>
      <c r="W65" s="252" t="s">
        <v>284</v>
      </c>
      <c r="X65" s="219">
        <v>2</v>
      </c>
      <c r="Y65" s="252" t="s">
        <v>284</v>
      </c>
      <c r="Z65" s="252">
        <v>2</v>
      </c>
      <c r="AA65" s="252">
        <v>4</v>
      </c>
      <c r="AB65" s="252" t="s">
        <v>284</v>
      </c>
      <c r="AC65" s="252" t="s">
        <v>284</v>
      </c>
      <c r="AD65" s="252">
        <v>1</v>
      </c>
      <c r="AE65" s="252" t="s">
        <v>284</v>
      </c>
      <c r="AF65" s="85">
        <v>12</v>
      </c>
      <c r="AG65" s="85">
        <v>4</v>
      </c>
      <c r="AH65" s="86">
        <v>2</v>
      </c>
      <c r="AI65" s="85">
        <v>2</v>
      </c>
      <c r="AJ65" s="86" t="s">
        <v>284</v>
      </c>
      <c r="AK65" s="86" t="s">
        <v>284</v>
      </c>
      <c r="AL65" s="86">
        <v>1</v>
      </c>
    </row>
    <row r="66" spans="2:38" ht="15" customHeight="1">
      <c r="B66" s="133" t="s">
        <v>380</v>
      </c>
      <c r="C66" s="85">
        <v>136</v>
      </c>
      <c r="D66" s="221" t="s">
        <v>284</v>
      </c>
      <c r="E66" s="221">
        <v>2</v>
      </c>
      <c r="F66" s="85">
        <v>3</v>
      </c>
      <c r="G66" s="221">
        <v>38</v>
      </c>
      <c r="H66" s="85">
        <v>8</v>
      </c>
      <c r="I66" s="85">
        <v>17</v>
      </c>
      <c r="J66" s="221">
        <v>2</v>
      </c>
      <c r="K66" s="85">
        <v>2</v>
      </c>
      <c r="L66" s="85">
        <v>2</v>
      </c>
      <c r="M66" s="85">
        <v>1</v>
      </c>
      <c r="N66" s="85">
        <v>4</v>
      </c>
      <c r="O66" s="219">
        <v>7</v>
      </c>
      <c r="P66" s="86" t="s">
        <v>284</v>
      </c>
      <c r="Q66" s="47">
        <f t="shared" si="4"/>
        <v>36</v>
      </c>
      <c r="R66" s="219">
        <v>30</v>
      </c>
      <c r="S66" s="252">
        <v>1</v>
      </c>
      <c r="T66" s="219">
        <v>4</v>
      </c>
      <c r="U66" s="252" t="s">
        <v>284</v>
      </c>
      <c r="V66" s="47">
        <v>1</v>
      </c>
      <c r="W66" s="219">
        <v>2</v>
      </c>
      <c r="X66" s="219">
        <v>12</v>
      </c>
      <c r="Y66" s="252" t="s">
        <v>284</v>
      </c>
      <c r="Z66" s="252" t="s">
        <v>284</v>
      </c>
      <c r="AA66" s="85">
        <v>4</v>
      </c>
      <c r="AB66" s="252" t="s">
        <v>284</v>
      </c>
      <c r="AC66" s="252" t="s">
        <v>284</v>
      </c>
      <c r="AD66" s="252" t="s">
        <v>284</v>
      </c>
      <c r="AE66" s="252" t="s">
        <v>284</v>
      </c>
      <c r="AF66" s="85">
        <v>25</v>
      </c>
      <c r="AG66" s="85">
        <v>3</v>
      </c>
      <c r="AH66" s="86" t="s">
        <v>284</v>
      </c>
      <c r="AI66" s="85">
        <v>3</v>
      </c>
      <c r="AJ66" s="85">
        <v>2</v>
      </c>
      <c r="AK66" s="86">
        <v>1</v>
      </c>
      <c r="AL66" s="86">
        <v>1</v>
      </c>
    </row>
    <row r="67" spans="2:38" ht="15" customHeight="1">
      <c r="B67" s="133" t="s">
        <v>381</v>
      </c>
      <c r="C67" s="85">
        <v>8441</v>
      </c>
      <c r="D67" s="221" t="s">
        <v>284</v>
      </c>
      <c r="E67" s="221">
        <v>115</v>
      </c>
      <c r="F67" s="85">
        <v>58</v>
      </c>
      <c r="G67" s="221">
        <v>1997</v>
      </c>
      <c r="H67" s="85">
        <v>505</v>
      </c>
      <c r="I67" s="85">
        <v>607</v>
      </c>
      <c r="J67" s="221">
        <v>145</v>
      </c>
      <c r="K67" s="85">
        <v>190</v>
      </c>
      <c r="L67" s="85">
        <v>103</v>
      </c>
      <c r="M67" s="85">
        <v>83</v>
      </c>
      <c r="N67" s="85">
        <v>321</v>
      </c>
      <c r="O67" s="219">
        <v>292</v>
      </c>
      <c r="P67" s="86">
        <v>20</v>
      </c>
      <c r="Q67" s="47">
        <f t="shared" si="4"/>
        <v>2853</v>
      </c>
      <c r="R67" s="219">
        <v>2197</v>
      </c>
      <c r="S67" s="252">
        <v>89</v>
      </c>
      <c r="T67" s="219">
        <v>386</v>
      </c>
      <c r="U67" s="252">
        <v>132</v>
      </c>
      <c r="V67" s="47">
        <v>49</v>
      </c>
      <c r="W67" s="219">
        <v>162</v>
      </c>
      <c r="X67" s="219">
        <v>453</v>
      </c>
      <c r="Y67" s="252">
        <v>7</v>
      </c>
      <c r="Z67" s="219">
        <v>95</v>
      </c>
      <c r="AA67" s="85">
        <v>153</v>
      </c>
      <c r="AB67" s="252">
        <v>2</v>
      </c>
      <c r="AC67" s="252">
        <v>24</v>
      </c>
      <c r="AD67" s="252">
        <v>27</v>
      </c>
      <c r="AE67" s="252">
        <v>48</v>
      </c>
      <c r="AF67" s="85">
        <v>1502</v>
      </c>
      <c r="AG67" s="85">
        <v>436</v>
      </c>
      <c r="AH67" s="85">
        <v>62</v>
      </c>
      <c r="AI67" s="85">
        <f t="shared" si="5"/>
        <v>374</v>
      </c>
      <c r="AJ67" s="85">
        <v>116</v>
      </c>
      <c r="AK67" s="86">
        <v>31</v>
      </c>
      <c r="AL67" s="86">
        <v>55</v>
      </c>
    </row>
    <row r="68" spans="2:38" ht="15" customHeight="1">
      <c r="B68" s="133"/>
      <c r="C68" s="85"/>
      <c r="D68" s="221"/>
      <c r="E68" s="221"/>
      <c r="F68" s="85"/>
      <c r="G68" s="221"/>
      <c r="H68" s="85"/>
      <c r="I68" s="85"/>
      <c r="J68" s="221"/>
      <c r="K68" s="85"/>
      <c r="L68" s="85"/>
      <c r="M68" s="85"/>
      <c r="N68" s="85"/>
      <c r="O68" s="219"/>
      <c r="P68" s="86"/>
      <c r="Q68" s="47"/>
      <c r="R68" s="219"/>
      <c r="S68" s="219"/>
      <c r="T68" s="219"/>
      <c r="U68" s="219"/>
      <c r="V68" s="47"/>
      <c r="W68" s="219"/>
      <c r="X68" s="219"/>
      <c r="Y68" s="219"/>
      <c r="Z68" s="219"/>
      <c r="AA68" s="85"/>
      <c r="AB68" s="252"/>
      <c r="AC68" s="221"/>
      <c r="AD68" s="252"/>
      <c r="AE68" s="221"/>
      <c r="AF68" s="85"/>
      <c r="AG68" s="85"/>
      <c r="AH68" s="85"/>
      <c r="AI68" s="85"/>
      <c r="AJ68" s="85"/>
      <c r="AK68" s="85"/>
      <c r="AL68" s="86"/>
    </row>
    <row r="69" spans="2:38" ht="15" customHeight="1">
      <c r="B69" s="133" t="s">
        <v>382</v>
      </c>
      <c r="C69" s="85">
        <v>302</v>
      </c>
      <c r="D69" s="221" t="s">
        <v>284</v>
      </c>
      <c r="E69" s="221">
        <v>2</v>
      </c>
      <c r="F69" s="85">
        <v>3</v>
      </c>
      <c r="G69" s="221">
        <v>76</v>
      </c>
      <c r="H69" s="85">
        <v>19</v>
      </c>
      <c r="I69" s="85">
        <v>25</v>
      </c>
      <c r="J69" s="221">
        <v>4</v>
      </c>
      <c r="K69" s="85">
        <v>9</v>
      </c>
      <c r="L69" s="85">
        <v>3</v>
      </c>
      <c r="M69" s="85">
        <v>3</v>
      </c>
      <c r="N69" s="85">
        <v>11</v>
      </c>
      <c r="O69" s="219">
        <v>12</v>
      </c>
      <c r="P69" s="86">
        <v>1</v>
      </c>
      <c r="Q69" s="47">
        <f t="shared" si="4"/>
        <v>86</v>
      </c>
      <c r="R69" s="219">
        <v>64</v>
      </c>
      <c r="S69" s="219">
        <v>9</v>
      </c>
      <c r="T69" s="219">
        <v>11</v>
      </c>
      <c r="U69" s="252">
        <v>1</v>
      </c>
      <c r="V69" s="47">
        <v>1</v>
      </c>
      <c r="W69" s="219">
        <v>8</v>
      </c>
      <c r="X69" s="219">
        <v>17</v>
      </c>
      <c r="Y69" s="252">
        <v>1</v>
      </c>
      <c r="Z69" s="219">
        <v>7</v>
      </c>
      <c r="AA69" s="85">
        <v>7</v>
      </c>
      <c r="AB69" s="252" t="s">
        <v>284</v>
      </c>
      <c r="AC69" s="252">
        <v>1</v>
      </c>
      <c r="AD69" s="252">
        <v>1</v>
      </c>
      <c r="AE69" s="221">
        <v>6</v>
      </c>
      <c r="AF69" s="85">
        <v>57</v>
      </c>
      <c r="AG69" s="85">
        <v>19</v>
      </c>
      <c r="AH69" s="85">
        <v>4</v>
      </c>
      <c r="AI69" s="85">
        <f t="shared" si="5"/>
        <v>15</v>
      </c>
      <c r="AJ69" s="85">
        <v>1</v>
      </c>
      <c r="AK69" s="86" t="s">
        <v>284</v>
      </c>
      <c r="AL69" s="86" t="s">
        <v>284</v>
      </c>
    </row>
    <row r="70" spans="2:38" ht="15" customHeight="1">
      <c r="B70" s="133" t="s">
        <v>383</v>
      </c>
      <c r="C70" s="85">
        <v>658</v>
      </c>
      <c r="D70" s="221" t="s">
        <v>284</v>
      </c>
      <c r="E70" s="221">
        <v>8</v>
      </c>
      <c r="F70" s="85">
        <v>10</v>
      </c>
      <c r="G70" s="221">
        <v>142</v>
      </c>
      <c r="H70" s="85">
        <v>28</v>
      </c>
      <c r="I70" s="85">
        <v>58</v>
      </c>
      <c r="J70" s="221">
        <v>4</v>
      </c>
      <c r="K70" s="85">
        <v>9</v>
      </c>
      <c r="L70" s="85">
        <v>7</v>
      </c>
      <c r="M70" s="85">
        <v>5</v>
      </c>
      <c r="N70" s="85">
        <v>27</v>
      </c>
      <c r="O70" s="219">
        <v>14</v>
      </c>
      <c r="P70" s="86" t="s">
        <v>284</v>
      </c>
      <c r="Q70" s="47">
        <f t="shared" si="4"/>
        <v>207</v>
      </c>
      <c r="R70" s="219">
        <v>166</v>
      </c>
      <c r="S70" s="252">
        <v>2</v>
      </c>
      <c r="T70" s="219">
        <v>35</v>
      </c>
      <c r="U70" s="219">
        <v>1</v>
      </c>
      <c r="V70" s="47">
        <v>3</v>
      </c>
      <c r="W70" s="219">
        <v>12</v>
      </c>
      <c r="X70" s="219">
        <v>41</v>
      </c>
      <c r="Y70" s="252">
        <v>1</v>
      </c>
      <c r="Z70" s="219">
        <v>7</v>
      </c>
      <c r="AA70" s="85">
        <v>7</v>
      </c>
      <c r="AB70" s="252" t="s">
        <v>284</v>
      </c>
      <c r="AC70" s="252">
        <v>4</v>
      </c>
      <c r="AD70" s="252" t="s">
        <v>284</v>
      </c>
      <c r="AE70" s="221">
        <v>4</v>
      </c>
      <c r="AF70" s="85">
        <v>171</v>
      </c>
      <c r="AG70" s="85">
        <v>26</v>
      </c>
      <c r="AH70" s="85">
        <v>2</v>
      </c>
      <c r="AI70" s="85">
        <f t="shared" si="5"/>
        <v>24</v>
      </c>
      <c r="AJ70" s="85">
        <v>4</v>
      </c>
      <c r="AK70" s="85">
        <v>1</v>
      </c>
      <c r="AL70" s="86">
        <v>3</v>
      </c>
    </row>
    <row r="71" spans="2:38" ht="15" customHeight="1">
      <c r="B71" s="133" t="s">
        <v>384</v>
      </c>
      <c r="C71" s="85">
        <v>334</v>
      </c>
      <c r="D71" s="221" t="s">
        <v>284</v>
      </c>
      <c r="E71" s="221">
        <v>6</v>
      </c>
      <c r="F71" s="221" t="s">
        <v>284</v>
      </c>
      <c r="G71" s="221">
        <v>70</v>
      </c>
      <c r="H71" s="85">
        <v>18</v>
      </c>
      <c r="I71" s="85">
        <v>30</v>
      </c>
      <c r="J71" s="221">
        <v>1</v>
      </c>
      <c r="K71" s="85">
        <v>6</v>
      </c>
      <c r="L71" s="85">
        <v>2</v>
      </c>
      <c r="M71" s="85">
        <v>3</v>
      </c>
      <c r="N71" s="85">
        <v>7</v>
      </c>
      <c r="O71" s="219">
        <v>14</v>
      </c>
      <c r="P71" s="86" t="s">
        <v>284</v>
      </c>
      <c r="Q71" s="47">
        <f t="shared" si="4"/>
        <v>104</v>
      </c>
      <c r="R71" s="219">
        <v>72</v>
      </c>
      <c r="S71" s="219">
        <v>6</v>
      </c>
      <c r="T71" s="219">
        <v>20</v>
      </c>
      <c r="U71" s="252" t="s">
        <v>284</v>
      </c>
      <c r="V71" s="252">
        <v>6</v>
      </c>
      <c r="W71" s="219">
        <v>7</v>
      </c>
      <c r="X71" s="219">
        <v>21</v>
      </c>
      <c r="Y71" s="252" t="s">
        <v>284</v>
      </c>
      <c r="Z71" s="219">
        <v>4</v>
      </c>
      <c r="AA71" s="85">
        <v>5</v>
      </c>
      <c r="AB71" s="252" t="s">
        <v>284</v>
      </c>
      <c r="AC71" s="252">
        <v>1</v>
      </c>
      <c r="AD71" s="252" t="s">
        <v>284</v>
      </c>
      <c r="AE71" s="221">
        <v>2</v>
      </c>
      <c r="AF71" s="85">
        <v>78</v>
      </c>
      <c r="AG71" s="85">
        <v>14</v>
      </c>
      <c r="AH71" s="85">
        <v>4</v>
      </c>
      <c r="AI71" s="85">
        <f t="shared" si="5"/>
        <v>10</v>
      </c>
      <c r="AJ71" s="85">
        <v>7</v>
      </c>
      <c r="AK71" s="85">
        <v>1</v>
      </c>
      <c r="AL71" s="86" t="s">
        <v>284</v>
      </c>
    </row>
    <row r="72" spans="2:38" ht="15" customHeight="1">
      <c r="B72" s="133" t="s">
        <v>385</v>
      </c>
      <c r="C72" s="85">
        <v>377</v>
      </c>
      <c r="D72" s="221" t="s">
        <v>284</v>
      </c>
      <c r="E72" s="221">
        <v>2</v>
      </c>
      <c r="F72" s="85">
        <v>4</v>
      </c>
      <c r="G72" s="221">
        <v>97</v>
      </c>
      <c r="H72" s="85">
        <v>14</v>
      </c>
      <c r="I72" s="85">
        <v>38</v>
      </c>
      <c r="J72" s="221">
        <v>5</v>
      </c>
      <c r="K72" s="85">
        <v>11</v>
      </c>
      <c r="L72" s="85">
        <v>5</v>
      </c>
      <c r="M72" s="85">
        <v>4</v>
      </c>
      <c r="N72" s="85">
        <v>14</v>
      </c>
      <c r="O72" s="219">
        <v>8</v>
      </c>
      <c r="P72" s="86">
        <v>1</v>
      </c>
      <c r="Q72" s="47">
        <f t="shared" si="4"/>
        <v>144</v>
      </c>
      <c r="R72" s="219">
        <v>121</v>
      </c>
      <c r="S72" s="252">
        <v>1</v>
      </c>
      <c r="T72" s="219">
        <v>18</v>
      </c>
      <c r="U72" s="252" t="s">
        <v>284</v>
      </c>
      <c r="V72" s="47">
        <v>4</v>
      </c>
      <c r="W72" s="219">
        <v>5</v>
      </c>
      <c r="X72" s="219">
        <v>24</v>
      </c>
      <c r="Y72" s="252">
        <v>1</v>
      </c>
      <c r="Z72" s="219">
        <v>6</v>
      </c>
      <c r="AA72" s="85">
        <v>4</v>
      </c>
      <c r="AB72" s="252" t="s">
        <v>284</v>
      </c>
      <c r="AC72" s="252">
        <v>3</v>
      </c>
      <c r="AD72" s="252" t="s">
        <v>284</v>
      </c>
      <c r="AE72" s="252" t="s">
        <v>284</v>
      </c>
      <c r="AF72" s="85">
        <v>53</v>
      </c>
      <c r="AG72" s="85">
        <v>16</v>
      </c>
      <c r="AH72" s="85">
        <v>4</v>
      </c>
      <c r="AI72" s="85">
        <f t="shared" si="5"/>
        <v>12</v>
      </c>
      <c r="AJ72" s="86">
        <v>7</v>
      </c>
      <c r="AK72" s="86" t="s">
        <v>284</v>
      </c>
      <c r="AL72" s="86">
        <v>1</v>
      </c>
    </row>
    <row r="73" spans="2:38" ht="15" customHeight="1">
      <c r="B73" s="133" t="s">
        <v>386</v>
      </c>
      <c r="C73" s="85">
        <v>273</v>
      </c>
      <c r="D73" s="221" t="s">
        <v>284</v>
      </c>
      <c r="E73" s="221">
        <v>9</v>
      </c>
      <c r="F73" s="85">
        <v>4</v>
      </c>
      <c r="G73" s="221">
        <v>51</v>
      </c>
      <c r="H73" s="85">
        <v>12</v>
      </c>
      <c r="I73" s="85">
        <v>15</v>
      </c>
      <c r="J73" s="221">
        <v>6</v>
      </c>
      <c r="K73" s="85">
        <v>3</v>
      </c>
      <c r="L73" s="85">
        <v>3</v>
      </c>
      <c r="M73" s="85">
        <v>4</v>
      </c>
      <c r="N73" s="85">
        <v>7</v>
      </c>
      <c r="O73" s="219">
        <v>6</v>
      </c>
      <c r="P73" s="86">
        <v>1</v>
      </c>
      <c r="Q73" s="47">
        <f t="shared" si="4"/>
        <v>103</v>
      </c>
      <c r="R73" s="219">
        <v>87</v>
      </c>
      <c r="S73" s="219">
        <v>4</v>
      </c>
      <c r="T73" s="219">
        <v>9</v>
      </c>
      <c r="U73" s="252" t="s">
        <v>284</v>
      </c>
      <c r="V73" s="47">
        <v>3</v>
      </c>
      <c r="W73" s="219">
        <v>3</v>
      </c>
      <c r="X73" s="219">
        <v>12</v>
      </c>
      <c r="Y73" s="252" t="s">
        <v>284</v>
      </c>
      <c r="Z73" s="219">
        <v>2</v>
      </c>
      <c r="AA73" s="85">
        <v>4</v>
      </c>
      <c r="AB73" s="252" t="s">
        <v>284</v>
      </c>
      <c r="AC73" s="252">
        <v>1</v>
      </c>
      <c r="AD73" s="252" t="s">
        <v>284</v>
      </c>
      <c r="AE73" s="252">
        <v>2</v>
      </c>
      <c r="AF73" s="85">
        <v>49</v>
      </c>
      <c r="AG73" s="85">
        <v>15</v>
      </c>
      <c r="AH73" s="85">
        <v>5</v>
      </c>
      <c r="AI73" s="85">
        <f t="shared" si="5"/>
        <v>10</v>
      </c>
      <c r="AJ73" s="85">
        <v>8</v>
      </c>
      <c r="AK73" s="86" t="s">
        <v>284</v>
      </c>
      <c r="AL73" s="86" t="s">
        <v>284</v>
      </c>
    </row>
    <row r="74" spans="2:38" ht="15" customHeight="1">
      <c r="B74" s="133"/>
      <c r="C74" s="85"/>
      <c r="D74" s="221"/>
      <c r="E74" s="221"/>
      <c r="F74" s="85"/>
      <c r="G74" s="221"/>
      <c r="H74" s="85"/>
      <c r="I74" s="85"/>
      <c r="J74" s="221"/>
      <c r="K74" s="85"/>
      <c r="L74" s="85"/>
      <c r="M74" s="85"/>
      <c r="N74" s="85"/>
      <c r="O74" s="219"/>
      <c r="P74" s="86"/>
      <c r="Q74" s="47"/>
      <c r="R74" s="219"/>
      <c r="S74" s="219"/>
      <c r="T74" s="219"/>
      <c r="U74" s="252"/>
      <c r="V74" s="86"/>
      <c r="W74" s="219"/>
      <c r="X74" s="219"/>
      <c r="Y74" s="252"/>
      <c r="Z74" s="219"/>
      <c r="AA74" s="85"/>
      <c r="AB74" s="252"/>
      <c r="AC74" s="252"/>
      <c r="AD74" s="252"/>
      <c r="AE74" s="252"/>
      <c r="AF74" s="85"/>
      <c r="AG74" s="85"/>
      <c r="AH74" s="85"/>
      <c r="AI74" s="85"/>
      <c r="AJ74" s="85"/>
      <c r="AK74" s="86"/>
      <c r="AL74" s="86"/>
    </row>
    <row r="75" spans="2:38" ht="15" customHeight="1">
      <c r="B75" s="133" t="s">
        <v>387</v>
      </c>
      <c r="C75" s="85">
        <v>717</v>
      </c>
      <c r="D75" s="221" t="s">
        <v>284</v>
      </c>
      <c r="E75" s="221">
        <v>14</v>
      </c>
      <c r="F75" s="85">
        <v>7</v>
      </c>
      <c r="G75" s="221">
        <v>126</v>
      </c>
      <c r="H75" s="85">
        <v>35</v>
      </c>
      <c r="I75" s="85">
        <v>38</v>
      </c>
      <c r="J75" s="221">
        <v>11</v>
      </c>
      <c r="K75" s="85">
        <v>9</v>
      </c>
      <c r="L75" s="85">
        <v>9</v>
      </c>
      <c r="M75" s="85">
        <v>1</v>
      </c>
      <c r="N75" s="85">
        <v>18</v>
      </c>
      <c r="O75" s="219">
        <v>37</v>
      </c>
      <c r="P75" s="86">
        <v>3</v>
      </c>
      <c r="Q75" s="47">
        <f t="shared" ref="Q75:Q87" si="7">SUM(R75:V75)</f>
        <v>216</v>
      </c>
      <c r="R75" s="219">
        <v>169</v>
      </c>
      <c r="S75" s="219">
        <v>5</v>
      </c>
      <c r="T75" s="219">
        <v>38</v>
      </c>
      <c r="U75" s="252">
        <v>2</v>
      </c>
      <c r="V75" s="47">
        <v>2</v>
      </c>
      <c r="W75" s="219">
        <v>16</v>
      </c>
      <c r="X75" s="219">
        <v>44</v>
      </c>
      <c r="Y75" s="252">
        <v>1</v>
      </c>
      <c r="Z75" s="219">
        <v>11</v>
      </c>
      <c r="AA75" s="85">
        <v>15</v>
      </c>
      <c r="AB75" s="252" t="s">
        <v>284</v>
      </c>
      <c r="AC75" s="221">
        <v>2</v>
      </c>
      <c r="AD75" s="252">
        <v>3</v>
      </c>
      <c r="AE75" s="221">
        <v>6</v>
      </c>
      <c r="AF75" s="85">
        <v>157</v>
      </c>
      <c r="AG75" s="85">
        <v>20</v>
      </c>
      <c r="AH75" s="85">
        <v>8</v>
      </c>
      <c r="AI75" s="85">
        <f t="shared" ref="AI75:AI107" si="8">AG75-AH75</f>
        <v>12</v>
      </c>
      <c r="AJ75" s="85">
        <v>11</v>
      </c>
      <c r="AK75" s="86">
        <v>1</v>
      </c>
      <c r="AL75" s="86">
        <v>5</v>
      </c>
    </row>
    <row r="76" spans="2:38" ht="15" customHeight="1">
      <c r="B76" s="133" t="s">
        <v>388</v>
      </c>
      <c r="C76" s="85">
        <v>182</v>
      </c>
      <c r="D76" s="221" t="s">
        <v>284</v>
      </c>
      <c r="E76" s="221">
        <v>2</v>
      </c>
      <c r="F76" s="221" t="s">
        <v>284</v>
      </c>
      <c r="G76" s="221">
        <v>47</v>
      </c>
      <c r="H76" s="85">
        <v>10</v>
      </c>
      <c r="I76" s="85">
        <v>18</v>
      </c>
      <c r="J76" s="221">
        <v>2</v>
      </c>
      <c r="K76" s="85">
        <v>3</v>
      </c>
      <c r="L76" s="85">
        <v>1</v>
      </c>
      <c r="M76" s="85">
        <v>3</v>
      </c>
      <c r="N76" s="85">
        <v>7</v>
      </c>
      <c r="O76" s="219">
        <v>7</v>
      </c>
      <c r="P76" s="86" t="s">
        <v>284</v>
      </c>
      <c r="Q76" s="47">
        <f t="shared" si="7"/>
        <v>46</v>
      </c>
      <c r="R76" s="219">
        <v>37</v>
      </c>
      <c r="S76" s="252">
        <v>1</v>
      </c>
      <c r="T76" s="219">
        <v>7</v>
      </c>
      <c r="U76" s="252" t="s">
        <v>284</v>
      </c>
      <c r="V76" s="47">
        <v>1</v>
      </c>
      <c r="W76" s="219">
        <v>2</v>
      </c>
      <c r="X76" s="219">
        <v>14</v>
      </c>
      <c r="Y76" s="252" t="s">
        <v>284</v>
      </c>
      <c r="Z76" s="252">
        <v>1</v>
      </c>
      <c r="AA76" s="85">
        <v>3</v>
      </c>
      <c r="AB76" s="252" t="s">
        <v>284</v>
      </c>
      <c r="AC76" s="252" t="s">
        <v>284</v>
      </c>
      <c r="AD76" s="252">
        <v>1</v>
      </c>
      <c r="AE76" s="252" t="s">
        <v>284</v>
      </c>
      <c r="AF76" s="85">
        <v>46</v>
      </c>
      <c r="AG76" s="85">
        <v>10</v>
      </c>
      <c r="AH76" s="85">
        <v>2</v>
      </c>
      <c r="AI76" s="85">
        <f t="shared" si="8"/>
        <v>8</v>
      </c>
      <c r="AJ76" s="85">
        <v>2</v>
      </c>
      <c r="AK76" s="86" t="s">
        <v>284</v>
      </c>
      <c r="AL76" s="86" t="s">
        <v>284</v>
      </c>
    </row>
    <row r="77" spans="2:38" ht="15" customHeight="1">
      <c r="B77" s="133" t="s">
        <v>389</v>
      </c>
      <c r="C77" s="85">
        <v>1458</v>
      </c>
      <c r="D77" s="221" t="s">
        <v>284</v>
      </c>
      <c r="E77" s="221">
        <v>23</v>
      </c>
      <c r="F77" s="85">
        <v>10</v>
      </c>
      <c r="G77" s="221">
        <v>352</v>
      </c>
      <c r="H77" s="85">
        <v>83</v>
      </c>
      <c r="I77" s="85">
        <v>111</v>
      </c>
      <c r="J77" s="221">
        <v>22</v>
      </c>
      <c r="K77" s="85">
        <v>30</v>
      </c>
      <c r="L77" s="85">
        <v>18</v>
      </c>
      <c r="M77" s="85">
        <v>20</v>
      </c>
      <c r="N77" s="85">
        <v>59</v>
      </c>
      <c r="O77" s="252">
        <v>42</v>
      </c>
      <c r="P77" s="86">
        <v>2</v>
      </c>
      <c r="Q77" s="47">
        <f t="shared" si="7"/>
        <v>482</v>
      </c>
      <c r="R77" s="219">
        <v>374</v>
      </c>
      <c r="S77" s="252">
        <v>19</v>
      </c>
      <c r="T77" s="219">
        <v>75</v>
      </c>
      <c r="U77" s="252">
        <v>3</v>
      </c>
      <c r="V77" s="86">
        <v>11</v>
      </c>
      <c r="W77" s="219">
        <v>17</v>
      </c>
      <c r="X77" s="219">
        <v>87</v>
      </c>
      <c r="Y77" s="252">
        <v>1</v>
      </c>
      <c r="Z77" s="219">
        <v>21</v>
      </c>
      <c r="AA77" s="85">
        <v>28</v>
      </c>
      <c r="AB77" s="252" t="s">
        <v>284</v>
      </c>
      <c r="AC77" s="252">
        <v>3</v>
      </c>
      <c r="AD77" s="252">
        <v>2</v>
      </c>
      <c r="AE77" s="221">
        <v>37</v>
      </c>
      <c r="AF77" s="85">
        <v>251</v>
      </c>
      <c r="AG77" s="85">
        <v>78</v>
      </c>
      <c r="AH77" s="85">
        <v>23</v>
      </c>
      <c r="AI77" s="85">
        <f t="shared" si="8"/>
        <v>55</v>
      </c>
      <c r="AJ77" s="85">
        <v>23</v>
      </c>
      <c r="AK77" s="86">
        <v>2</v>
      </c>
      <c r="AL77" s="86">
        <v>1</v>
      </c>
    </row>
    <row r="78" spans="2:38" ht="15" customHeight="1">
      <c r="B78" s="133" t="s">
        <v>390</v>
      </c>
      <c r="C78" s="85">
        <v>617</v>
      </c>
      <c r="D78" s="221" t="s">
        <v>284</v>
      </c>
      <c r="E78" s="221">
        <v>4</v>
      </c>
      <c r="F78" s="85">
        <v>6</v>
      </c>
      <c r="G78" s="221">
        <v>144</v>
      </c>
      <c r="H78" s="85">
        <v>43</v>
      </c>
      <c r="I78" s="85">
        <v>51</v>
      </c>
      <c r="J78" s="221">
        <v>9</v>
      </c>
      <c r="K78" s="85">
        <v>11</v>
      </c>
      <c r="L78" s="85">
        <v>5</v>
      </c>
      <c r="M78" s="85">
        <v>2</v>
      </c>
      <c r="N78" s="85">
        <v>22</v>
      </c>
      <c r="O78" s="219">
        <v>14</v>
      </c>
      <c r="P78" s="86" t="s">
        <v>284</v>
      </c>
      <c r="Q78" s="47">
        <f t="shared" si="7"/>
        <v>204</v>
      </c>
      <c r="R78" s="219">
        <v>175</v>
      </c>
      <c r="S78" s="219">
        <v>3</v>
      </c>
      <c r="T78" s="219">
        <v>21</v>
      </c>
      <c r="U78" s="252" t="s">
        <v>284</v>
      </c>
      <c r="V78" s="47">
        <v>5</v>
      </c>
      <c r="W78" s="219">
        <v>10</v>
      </c>
      <c r="X78" s="219">
        <v>46</v>
      </c>
      <c r="Y78" s="252" t="s">
        <v>284</v>
      </c>
      <c r="Z78" s="219">
        <v>7</v>
      </c>
      <c r="AA78" s="85">
        <v>12</v>
      </c>
      <c r="AB78" s="252" t="s">
        <v>284</v>
      </c>
      <c r="AC78" s="221">
        <v>2</v>
      </c>
      <c r="AD78" s="252">
        <v>1</v>
      </c>
      <c r="AE78" s="221">
        <v>5</v>
      </c>
      <c r="AF78" s="85">
        <v>116</v>
      </c>
      <c r="AG78" s="85">
        <v>31</v>
      </c>
      <c r="AH78" s="85">
        <v>8</v>
      </c>
      <c r="AI78" s="85">
        <f t="shared" si="8"/>
        <v>23</v>
      </c>
      <c r="AJ78" s="85">
        <v>8</v>
      </c>
      <c r="AK78" s="85">
        <v>2</v>
      </c>
      <c r="AL78" s="86" t="s">
        <v>284</v>
      </c>
    </row>
    <row r="79" spans="2:38" ht="15" customHeight="1">
      <c r="B79" s="133" t="s">
        <v>391</v>
      </c>
      <c r="C79" s="85">
        <v>139</v>
      </c>
      <c r="D79" s="221" t="s">
        <v>284</v>
      </c>
      <c r="E79" s="221" t="s">
        <v>284</v>
      </c>
      <c r="F79" s="221" t="s">
        <v>284</v>
      </c>
      <c r="G79" s="221">
        <v>29</v>
      </c>
      <c r="H79" s="85">
        <v>5</v>
      </c>
      <c r="I79" s="85">
        <v>9</v>
      </c>
      <c r="J79" s="221">
        <v>3</v>
      </c>
      <c r="K79" s="85">
        <v>3</v>
      </c>
      <c r="L79" s="85">
        <v>1</v>
      </c>
      <c r="M79" s="85">
        <v>2</v>
      </c>
      <c r="N79" s="85">
        <v>4</v>
      </c>
      <c r="O79" s="219">
        <v>2</v>
      </c>
      <c r="P79" s="86">
        <v>1</v>
      </c>
      <c r="Q79" s="47">
        <f t="shared" si="7"/>
        <v>48</v>
      </c>
      <c r="R79" s="219">
        <v>37</v>
      </c>
      <c r="S79" s="252" t="s">
        <v>284</v>
      </c>
      <c r="T79" s="219">
        <v>10</v>
      </c>
      <c r="U79" s="252">
        <v>1</v>
      </c>
      <c r="V79" s="252" t="s">
        <v>284</v>
      </c>
      <c r="W79" s="219">
        <v>7</v>
      </c>
      <c r="X79" s="219">
        <v>13</v>
      </c>
      <c r="Y79" s="252" t="s">
        <v>284</v>
      </c>
      <c r="Z79" s="219">
        <v>2</v>
      </c>
      <c r="AA79" s="85">
        <v>4</v>
      </c>
      <c r="AB79" s="252" t="s">
        <v>284</v>
      </c>
      <c r="AC79" s="252" t="s">
        <v>284</v>
      </c>
      <c r="AD79" s="252" t="s">
        <v>284</v>
      </c>
      <c r="AE79" s="252">
        <v>1</v>
      </c>
      <c r="AF79" s="85">
        <v>23</v>
      </c>
      <c r="AG79" s="85">
        <v>5</v>
      </c>
      <c r="AH79" s="85">
        <v>3</v>
      </c>
      <c r="AI79" s="85">
        <f t="shared" si="8"/>
        <v>2</v>
      </c>
      <c r="AJ79" s="85">
        <v>1</v>
      </c>
      <c r="AK79" s="86" t="s">
        <v>284</v>
      </c>
      <c r="AL79" s="86">
        <v>1</v>
      </c>
    </row>
    <row r="80" spans="2:38" ht="15" customHeight="1">
      <c r="B80" s="133"/>
      <c r="C80" s="85"/>
      <c r="D80" s="221"/>
      <c r="E80" s="221"/>
      <c r="F80" s="85"/>
      <c r="G80" s="221"/>
      <c r="H80" s="85"/>
      <c r="I80" s="85"/>
      <c r="J80" s="221"/>
      <c r="K80" s="85"/>
      <c r="L80" s="85"/>
      <c r="M80" s="85"/>
      <c r="N80" s="85"/>
      <c r="O80" s="219"/>
      <c r="P80" s="86"/>
      <c r="Q80" s="47"/>
      <c r="R80" s="219"/>
      <c r="S80" s="219"/>
      <c r="T80" s="219"/>
      <c r="U80" s="252"/>
      <c r="V80" s="47"/>
      <c r="W80" s="219"/>
      <c r="X80" s="219"/>
      <c r="Y80" s="252"/>
      <c r="Z80" s="219"/>
      <c r="AA80" s="85"/>
      <c r="AB80" s="252"/>
      <c r="AC80" s="252"/>
      <c r="AD80" s="252"/>
      <c r="AE80" s="221"/>
      <c r="AF80" s="85"/>
      <c r="AG80" s="85"/>
      <c r="AH80" s="85"/>
      <c r="AI80" s="85"/>
      <c r="AJ80" s="86"/>
      <c r="AK80" s="86"/>
      <c r="AL80" s="86"/>
    </row>
    <row r="81" spans="2:38" ht="15" customHeight="1">
      <c r="B81" s="133" t="s">
        <v>392</v>
      </c>
      <c r="C81" s="85">
        <v>1644</v>
      </c>
      <c r="D81" s="221" t="s">
        <v>284</v>
      </c>
      <c r="E81" s="221">
        <v>16</v>
      </c>
      <c r="F81" s="85">
        <v>18</v>
      </c>
      <c r="G81" s="221">
        <v>384</v>
      </c>
      <c r="H81" s="85">
        <v>108</v>
      </c>
      <c r="I81" s="85">
        <v>121</v>
      </c>
      <c r="J81" s="221">
        <v>24</v>
      </c>
      <c r="K81" s="85">
        <v>29</v>
      </c>
      <c r="L81" s="85">
        <v>21</v>
      </c>
      <c r="M81" s="85">
        <v>15</v>
      </c>
      <c r="N81" s="85">
        <v>61</v>
      </c>
      <c r="O81" s="219">
        <v>67</v>
      </c>
      <c r="P81" s="86">
        <v>3</v>
      </c>
      <c r="Q81" s="47">
        <f t="shared" si="7"/>
        <v>463</v>
      </c>
      <c r="R81" s="219">
        <v>343</v>
      </c>
      <c r="S81" s="219">
        <v>19</v>
      </c>
      <c r="T81" s="219">
        <v>81</v>
      </c>
      <c r="U81" s="219">
        <v>3</v>
      </c>
      <c r="V81" s="47">
        <v>17</v>
      </c>
      <c r="W81" s="219">
        <v>32</v>
      </c>
      <c r="X81" s="219">
        <v>88</v>
      </c>
      <c r="Y81" s="219">
        <v>3</v>
      </c>
      <c r="Z81" s="219">
        <v>21</v>
      </c>
      <c r="AA81" s="85">
        <v>26</v>
      </c>
      <c r="AB81" s="252">
        <v>3</v>
      </c>
      <c r="AC81" s="221">
        <v>5</v>
      </c>
      <c r="AD81" s="252">
        <v>9</v>
      </c>
      <c r="AE81" s="221">
        <v>7</v>
      </c>
      <c r="AF81" s="85">
        <v>359</v>
      </c>
      <c r="AG81" s="85">
        <v>97</v>
      </c>
      <c r="AH81" s="85">
        <v>18</v>
      </c>
      <c r="AI81" s="85">
        <f t="shared" si="8"/>
        <v>79</v>
      </c>
      <c r="AJ81" s="85">
        <v>22</v>
      </c>
      <c r="AK81" s="85">
        <v>12</v>
      </c>
      <c r="AL81" s="86">
        <v>7</v>
      </c>
    </row>
    <row r="82" spans="2:38" ht="15" customHeight="1">
      <c r="B82" s="133" t="s">
        <v>393</v>
      </c>
      <c r="C82" s="85">
        <v>474</v>
      </c>
      <c r="D82" s="221" t="s">
        <v>284</v>
      </c>
      <c r="E82" s="221">
        <v>5</v>
      </c>
      <c r="F82" s="85">
        <v>6</v>
      </c>
      <c r="G82" s="221">
        <v>126</v>
      </c>
      <c r="H82" s="85">
        <v>27</v>
      </c>
      <c r="I82" s="85">
        <v>43</v>
      </c>
      <c r="J82" s="221">
        <v>2</v>
      </c>
      <c r="K82" s="85">
        <v>10</v>
      </c>
      <c r="L82" s="85">
        <v>4</v>
      </c>
      <c r="M82" s="85">
        <v>7</v>
      </c>
      <c r="N82" s="85">
        <v>31</v>
      </c>
      <c r="O82" s="219">
        <v>15</v>
      </c>
      <c r="P82" s="86" t="s">
        <v>284</v>
      </c>
      <c r="Q82" s="47">
        <f t="shared" si="7"/>
        <v>129</v>
      </c>
      <c r="R82" s="219">
        <v>102</v>
      </c>
      <c r="S82" s="219">
        <v>4</v>
      </c>
      <c r="T82" s="219">
        <v>20</v>
      </c>
      <c r="U82" s="252" t="s">
        <v>284</v>
      </c>
      <c r="V82" s="47">
        <v>3</v>
      </c>
      <c r="W82" s="219">
        <v>7</v>
      </c>
      <c r="X82" s="219">
        <v>43</v>
      </c>
      <c r="Y82" s="252" t="s">
        <v>284</v>
      </c>
      <c r="Z82" s="219">
        <v>1</v>
      </c>
      <c r="AA82" s="85">
        <v>5</v>
      </c>
      <c r="AB82" s="252" t="s">
        <v>284</v>
      </c>
      <c r="AC82" s="221">
        <v>4</v>
      </c>
      <c r="AD82" s="252">
        <v>1</v>
      </c>
      <c r="AE82" s="221">
        <v>5</v>
      </c>
      <c r="AF82" s="85">
        <v>92</v>
      </c>
      <c r="AG82" s="85">
        <v>26</v>
      </c>
      <c r="AH82" s="85">
        <v>12</v>
      </c>
      <c r="AI82" s="85">
        <f t="shared" si="8"/>
        <v>14</v>
      </c>
      <c r="AJ82" s="85">
        <v>7</v>
      </c>
      <c r="AK82" s="86" t="s">
        <v>284</v>
      </c>
      <c r="AL82" s="86">
        <v>1</v>
      </c>
    </row>
    <row r="83" spans="2:38" ht="15" customHeight="1">
      <c r="B83" s="133" t="s">
        <v>394</v>
      </c>
      <c r="C83" s="85">
        <v>10319</v>
      </c>
      <c r="D83" s="221">
        <v>2</v>
      </c>
      <c r="E83" s="221">
        <v>127</v>
      </c>
      <c r="F83" s="85">
        <v>93</v>
      </c>
      <c r="G83" s="221">
        <v>2353</v>
      </c>
      <c r="H83" s="85">
        <v>600</v>
      </c>
      <c r="I83" s="85">
        <v>627</v>
      </c>
      <c r="J83" s="221">
        <v>173</v>
      </c>
      <c r="K83" s="85">
        <v>237</v>
      </c>
      <c r="L83" s="85">
        <v>117</v>
      </c>
      <c r="M83" s="85">
        <v>127</v>
      </c>
      <c r="N83" s="85">
        <v>419</v>
      </c>
      <c r="O83" s="219">
        <v>274</v>
      </c>
      <c r="P83" s="86">
        <v>33</v>
      </c>
      <c r="Q83" s="47">
        <f t="shared" si="7"/>
        <v>3513</v>
      </c>
      <c r="R83" s="219">
        <v>2741</v>
      </c>
      <c r="S83" s="252">
        <v>117</v>
      </c>
      <c r="T83" s="219">
        <v>543</v>
      </c>
      <c r="U83" s="219">
        <v>23</v>
      </c>
      <c r="V83" s="47">
        <v>89</v>
      </c>
      <c r="W83" s="219">
        <v>213</v>
      </c>
      <c r="X83" s="219">
        <v>518</v>
      </c>
      <c r="Y83" s="219">
        <v>8</v>
      </c>
      <c r="Z83" s="219">
        <v>129</v>
      </c>
      <c r="AA83" s="85">
        <v>181</v>
      </c>
      <c r="AB83" s="252">
        <v>3</v>
      </c>
      <c r="AC83" s="221">
        <v>37</v>
      </c>
      <c r="AD83" s="252">
        <v>51</v>
      </c>
      <c r="AE83" s="221">
        <v>33</v>
      </c>
      <c r="AF83" s="85">
        <v>2102</v>
      </c>
      <c r="AG83" s="85">
        <v>352</v>
      </c>
      <c r="AH83" s="85">
        <v>75</v>
      </c>
      <c r="AI83" s="85">
        <f t="shared" si="8"/>
        <v>277</v>
      </c>
      <c r="AJ83" s="85">
        <v>168</v>
      </c>
      <c r="AK83" s="86">
        <v>30</v>
      </c>
      <c r="AL83" s="86">
        <v>77</v>
      </c>
    </row>
    <row r="84" spans="2:38" ht="15" customHeight="1">
      <c r="B84" s="133" t="s">
        <v>395</v>
      </c>
      <c r="C84" s="85">
        <v>268</v>
      </c>
      <c r="D84" s="221" t="s">
        <v>284</v>
      </c>
      <c r="E84" s="221">
        <v>1</v>
      </c>
      <c r="F84" s="85">
        <v>3</v>
      </c>
      <c r="G84" s="221">
        <v>57</v>
      </c>
      <c r="H84" s="85">
        <v>9</v>
      </c>
      <c r="I84" s="85">
        <v>16</v>
      </c>
      <c r="J84" s="221">
        <v>5</v>
      </c>
      <c r="K84" s="85">
        <v>5</v>
      </c>
      <c r="L84" s="85">
        <v>3</v>
      </c>
      <c r="M84" s="85">
        <v>5</v>
      </c>
      <c r="N84" s="85">
        <v>12</v>
      </c>
      <c r="O84" s="219">
        <v>5</v>
      </c>
      <c r="P84" s="86" t="s">
        <v>284</v>
      </c>
      <c r="Q84" s="47">
        <f t="shared" si="7"/>
        <v>85</v>
      </c>
      <c r="R84" s="219">
        <v>69</v>
      </c>
      <c r="S84" s="252">
        <v>2</v>
      </c>
      <c r="T84" s="219">
        <v>10</v>
      </c>
      <c r="U84" s="252" t="s">
        <v>284</v>
      </c>
      <c r="V84" s="47">
        <v>4</v>
      </c>
      <c r="W84" s="219">
        <v>9</v>
      </c>
      <c r="X84" s="219">
        <v>20</v>
      </c>
      <c r="Y84" s="252" t="s">
        <v>284</v>
      </c>
      <c r="Z84" s="252">
        <v>6</v>
      </c>
      <c r="AA84" s="85">
        <v>6</v>
      </c>
      <c r="AB84" s="252" t="s">
        <v>284</v>
      </c>
      <c r="AC84" s="252" t="s">
        <v>284</v>
      </c>
      <c r="AD84" s="252">
        <v>5</v>
      </c>
      <c r="AE84" s="221">
        <v>4</v>
      </c>
      <c r="AF84" s="85">
        <v>52</v>
      </c>
      <c r="AG84" s="85">
        <v>12</v>
      </c>
      <c r="AH84" s="85">
        <v>2</v>
      </c>
      <c r="AI84" s="85">
        <f t="shared" si="8"/>
        <v>10</v>
      </c>
      <c r="AJ84" s="85">
        <v>3</v>
      </c>
      <c r="AK84" s="86" t="s">
        <v>284</v>
      </c>
      <c r="AL84" s="86">
        <v>1</v>
      </c>
    </row>
    <row r="85" spans="2:38" ht="15" customHeight="1">
      <c r="B85" s="133" t="s">
        <v>396</v>
      </c>
      <c r="C85" s="85">
        <v>311</v>
      </c>
      <c r="D85" s="221">
        <v>1</v>
      </c>
      <c r="E85" s="221">
        <v>3</v>
      </c>
      <c r="F85" s="221">
        <v>2</v>
      </c>
      <c r="G85" s="221">
        <v>68</v>
      </c>
      <c r="H85" s="85">
        <v>13</v>
      </c>
      <c r="I85" s="85">
        <v>29</v>
      </c>
      <c r="J85" s="221">
        <v>3</v>
      </c>
      <c r="K85" s="85">
        <v>6</v>
      </c>
      <c r="L85" s="85">
        <v>2</v>
      </c>
      <c r="M85" s="85">
        <v>1</v>
      </c>
      <c r="N85" s="85">
        <v>10</v>
      </c>
      <c r="O85" s="219">
        <v>9</v>
      </c>
      <c r="P85" s="86" t="s">
        <v>284</v>
      </c>
      <c r="Q85" s="47">
        <f t="shared" si="7"/>
        <v>112</v>
      </c>
      <c r="R85" s="219">
        <v>93</v>
      </c>
      <c r="S85" s="252">
        <v>3</v>
      </c>
      <c r="T85" s="219">
        <v>15</v>
      </c>
      <c r="U85" s="252" t="s">
        <v>284</v>
      </c>
      <c r="V85" s="47">
        <v>1</v>
      </c>
      <c r="W85" s="219">
        <v>1</v>
      </c>
      <c r="X85" s="219">
        <v>25</v>
      </c>
      <c r="Y85" s="252">
        <v>1</v>
      </c>
      <c r="Z85" s="219">
        <v>8</v>
      </c>
      <c r="AA85" s="85">
        <v>6</v>
      </c>
      <c r="AB85" s="252" t="s">
        <v>284</v>
      </c>
      <c r="AC85" s="252" t="s">
        <v>284</v>
      </c>
      <c r="AD85" s="252" t="s">
        <v>284</v>
      </c>
      <c r="AE85" s="252" t="s">
        <v>284</v>
      </c>
      <c r="AF85" s="85">
        <v>53</v>
      </c>
      <c r="AG85" s="85">
        <v>19</v>
      </c>
      <c r="AH85" s="85">
        <v>6</v>
      </c>
      <c r="AI85" s="85">
        <f t="shared" si="8"/>
        <v>13</v>
      </c>
      <c r="AJ85" s="85">
        <v>6</v>
      </c>
      <c r="AK85" s="86">
        <v>2</v>
      </c>
      <c r="AL85" s="86">
        <v>1</v>
      </c>
    </row>
    <row r="86" spans="2:38" ht="15" customHeight="1">
      <c r="B86" s="133"/>
      <c r="C86" s="85"/>
      <c r="D86" s="221"/>
      <c r="E86" s="221"/>
      <c r="F86" s="85"/>
      <c r="G86" s="221"/>
      <c r="H86" s="85"/>
      <c r="I86" s="85"/>
      <c r="J86" s="221"/>
      <c r="K86" s="85"/>
      <c r="L86" s="85"/>
      <c r="M86" s="85"/>
      <c r="N86" s="85"/>
      <c r="O86" s="219"/>
      <c r="P86" s="86"/>
      <c r="Q86" s="47"/>
      <c r="R86" s="219"/>
      <c r="S86" s="252"/>
      <c r="T86" s="219"/>
      <c r="U86" s="252"/>
      <c r="V86" s="47"/>
      <c r="W86" s="219"/>
      <c r="X86" s="219"/>
      <c r="Y86" s="252"/>
      <c r="Z86" s="219"/>
      <c r="AA86" s="85"/>
      <c r="AB86" s="252"/>
      <c r="AC86" s="221"/>
      <c r="AD86" s="252"/>
      <c r="AE86" s="221"/>
      <c r="AF86" s="85"/>
      <c r="AG86" s="85"/>
      <c r="AH86" s="85"/>
      <c r="AI86" s="85"/>
      <c r="AJ86" s="85"/>
      <c r="AK86" s="86"/>
      <c r="AL86" s="86"/>
    </row>
    <row r="87" spans="2:38" ht="15" customHeight="1">
      <c r="B87" s="133" t="s">
        <v>397</v>
      </c>
      <c r="C87" s="85">
        <v>111</v>
      </c>
      <c r="D87" s="221" t="s">
        <v>284</v>
      </c>
      <c r="E87" s="221" t="s">
        <v>284</v>
      </c>
      <c r="F87" s="221" t="s">
        <v>284</v>
      </c>
      <c r="G87" s="221">
        <v>33</v>
      </c>
      <c r="H87" s="85">
        <v>6</v>
      </c>
      <c r="I87" s="85">
        <v>15</v>
      </c>
      <c r="J87" s="221">
        <v>4</v>
      </c>
      <c r="K87" s="85">
        <v>2</v>
      </c>
      <c r="L87" s="85">
        <v>1</v>
      </c>
      <c r="M87" s="85">
        <v>2</v>
      </c>
      <c r="N87" s="85">
        <v>3</v>
      </c>
      <c r="O87" s="219">
        <v>3</v>
      </c>
      <c r="P87" s="86" t="s">
        <v>284</v>
      </c>
      <c r="Q87" s="47">
        <f t="shared" si="7"/>
        <v>39</v>
      </c>
      <c r="R87" s="219">
        <v>31</v>
      </c>
      <c r="S87" s="252">
        <v>1</v>
      </c>
      <c r="T87" s="219">
        <v>4</v>
      </c>
      <c r="U87" s="219">
        <v>1</v>
      </c>
      <c r="V87" s="47">
        <v>2</v>
      </c>
      <c r="W87" s="252">
        <v>3</v>
      </c>
      <c r="X87" s="219">
        <v>3</v>
      </c>
      <c r="Y87" s="252" t="s">
        <v>284</v>
      </c>
      <c r="Z87" s="252">
        <v>3</v>
      </c>
      <c r="AA87" s="85">
        <v>4</v>
      </c>
      <c r="AB87" s="252" t="s">
        <v>284</v>
      </c>
      <c r="AC87" s="252" t="s">
        <v>284</v>
      </c>
      <c r="AD87" s="252">
        <v>1</v>
      </c>
      <c r="AE87" s="252">
        <v>1</v>
      </c>
      <c r="AF87" s="85">
        <v>14</v>
      </c>
      <c r="AG87" s="85">
        <v>3</v>
      </c>
      <c r="AH87" s="85">
        <v>2</v>
      </c>
      <c r="AI87" s="85">
        <f t="shared" si="8"/>
        <v>1</v>
      </c>
      <c r="AJ87" s="86">
        <v>2</v>
      </c>
      <c r="AK87" s="86" t="s">
        <v>284</v>
      </c>
      <c r="AL87" s="86" t="s">
        <v>284</v>
      </c>
    </row>
    <row r="88" spans="2:38" ht="15" customHeight="1">
      <c r="B88" s="133" t="s">
        <v>398</v>
      </c>
      <c r="C88" s="85">
        <v>248</v>
      </c>
      <c r="D88" s="221" t="s">
        <v>284</v>
      </c>
      <c r="E88" s="221">
        <v>4</v>
      </c>
      <c r="F88" s="85">
        <v>2</v>
      </c>
      <c r="G88" s="221">
        <v>61</v>
      </c>
      <c r="H88" s="85">
        <v>12</v>
      </c>
      <c r="I88" s="85">
        <v>16</v>
      </c>
      <c r="J88" s="221">
        <v>7</v>
      </c>
      <c r="K88" s="85">
        <v>5</v>
      </c>
      <c r="L88" s="85">
        <v>6</v>
      </c>
      <c r="M88" s="85">
        <v>4</v>
      </c>
      <c r="N88" s="85">
        <v>10</v>
      </c>
      <c r="O88" s="219">
        <v>10</v>
      </c>
      <c r="P88" s="86" t="s">
        <v>284</v>
      </c>
      <c r="Q88" s="47">
        <f t="shared" ref="Q88:Q108" si="9">SUM(R88:V88)</f>
        <v>84</v>
      </c>
      <c r="R88" s="219">
        <v>65</v>
      </c>
      <c r="S88" s="252">
        <v>3</v>
      </c>
      <c r="T88" s="219">
        <v>10</v>
      </c>
      <c r="U88" s="219">
        <v>1</v>
      </c>
      <c r="V88" s="47">
        <v>5</v>
      </c>
      <c r="W88" s="219">
        <v>4</v>
      </c>
      <c r="X88" s="219">
        <v>22</v>
      </c>
      <c r="Y88" s="252" t="s">
        <v>284</v>
      </c>
      <c r="Z88" s="219">
        <v>6</v>
      </c>
      <c r="AA88" s="252">
        <v>2</v>
      </c>
      <c r="AB88" s="252" t="s">
        <v>284</v>
      </c>
      <c r="AC88" s="252" t="s">
        <v>284</v>
      </c>
      <c r="AD88" s="252" t="s">
        <v>284</v>
      </c>
      <c r="AE88" s="252" t="s">
        <v>284</v>
      </c>
      <c r="AF88" s="85">
        <v>37</v>
      </c>
      <c r="AG88" s="85">
        <v>14</v>
      </c>
      <c r="AH88" s="86">
        <v>2</v>
      </c>
      <c r="AI88" s="85">
        <f t="shared" si="8"/>
        <v>12</v>
      </c>
      <c r="AJ88" s="85">
        <v>4</v>
      </c>
      <c r="AK88" s="86" t="s">
        <v>284</v>
      </c>
      <c r="AL88" s="86">
        <v>1</v>
      </c>
    </row>
    <row r="89" spans="2:38" ht="15" customHeight="1">
      <c r="B89" s="133" t="s">
        <v>399</v>
      </c>
      <c r="C89" s="85">
        <v>126</v>
      </c>
      <c r="D89" s="221" t="s">
        <v>284</v>
      </c>
      <c r="E89" s="221">
        <v>4</v>
      </c>
      <c r="F89" s="85">
        <v>1</v>
      </c>
      <c r="G89" s="221">
        <v>26</v>
      </c>
      <c r="H89" s="85">
        <v>9</v>
      </c>
      <c r="I89" s="85">
        <v>11</v>
      </c>
      <c r="J89" s="221" t="s">
        <v>284</v>
      </c>
      <c r="K89" s="85">
        <v>1</v>
      </c>
      <c r="L89" s="85">
        <v>3</v>
      </c>
      <c r="M89" s="85" t="s">
        <v>284</v>
      </c>
      <c r="N89" s="85">
        <v>1</v>
      </c>
      <c r="O89" s="219">
        <v>6</v>
      </c>
      <c r="P89" s="86" t="s">
        <v>284</v>
      </c>
      <c r="Q89" s="47">
        <f t="shared" si="9"/>
        <v>43</v>
      </c>
      <c r="R89" s="219">
        <v>34</v>
      </c>
      <c r="S89" s="252" t="s">
        <v>284</v>
      </c>
      <c r="T89" s="219">
        <v>8</v>
      </c>
      <c r="U89" s="252" t="s">
        <v>284</v>
      </c>
      <c r="V89" s="47">
        <v>1</v>
      </c>
      <c r="W89" s="219">
        <v>5</v>
      </c>
      <c r="X89" s="219">
        <v>9</v>
      </c>
      <c r="Y89" s="252" t="s">
        <v>284</v>
      </c>
      <c r="Z89" s="252" t="s">
        <v>284</v>
      </c>
      <c r="AA89" s="85">
        <v>7</v>
      </c>
      <c r="AB89" s="252" t="s">
        <v>284</v>
      </c>
      <c r="AC89" s="252">
        <v>1</v>
      </c>
      <c r="AD89" s="252" t="s">
        <v>284</v>
      </c>
      <c r="AE89" s="252">
        <v>1</v>
      </c>
      <c r="AF89" s="85">
        <v>14</v>
      </c>
      <c r="AG89" s="85">
        <v>7</v>
      </c>
      <c r="AH89" s="86">
        <v>3</v>
      </c>
      <c r="AI89" s="85">
        <v>4</v>
      </c>
      <c r="AJ89" s="85">
        <v>3</v>
      </c>
      <c r="AK89" s="86" t="s">
        <v>284</v>
      </c>
      <c r="AL89" s="86" t="s">
        <v>284</v>
      </c>
    </row>
    <row r="90" spans="2:38" ht="15" customHeight="1">
      <c r="B90" s="133" t="s">
        <v>400</v>
      </c>
      <c r="C90" s="85">
        <v>237</v>
      </c>
      <c r="D90" s="221" t="s">
        <v>284</v>
      </c>
      <c r="E90" s="221">
        <v>1</v>
      </c>
      <c r="F90" s="221" t="s">
        <v>284</v>
      </c>
      <c r="G90" s="221">
        <v>56</v>
      </c>
      <c r="H90" s="85">
        <v>11</v>
      </c>
      <c r="I90" s="85">
        <v>19</v>
      </c>
      <c r="J90" s="221">
        <v>5</v>
      </c>
      <c r="K90" s="85">
        <v>4</v>
      </c>
      <c r="L90" s="85">
        <v>2</v>
      </c>
      <c r="M90" s="85">
        <v>6</v>
      </c>
      <c r="N90" s="85">
        <v>9</v>
      </c>
      <c r="O90" s="219">
        <v>6</v>
      </c>
      <c r="P90" s="86">
        <v>1</v>
      </c>
      <c r="Q90" s="47">
        <f t="shared" si="9"/>
        <v>60</v>
      </c>
      <c r="R90" s="219">
        <v>48</v>
      </c>
      <c r="S90" s="252" t="s">
        <v>284</v>
      </c>
      <c r="T90" s="219">
        <v>7</v>
      </c>
      <c r="U90" s="252">
        <v>2</v>
      </c>
      <c r="V90" s="47">
        <v>3</v>
      </c>
      <c r="W90" s="219">
        <v>6</v>
      </c>
      <c r="X90" s="219">
        <v>21</v>
      </c>
      <c r="Y90" s="252" t="s">
        <v>284</v>
      </c>
      <c r="Z90" s="219">
        <v>4</v>
      </c>
      <c r="AA90" s="85">
        <v>7</v>
      </c>
      <c r="AB90" s="252" t="s">
        <v>284</v>
      </c>
      <c r="AC90" s="252">
        <v>2</v>
      </c>
      <c r="AD90" s="252" t="s">
        <v>284</v>
      </c>
      <c r="AE90" s="252" t="s">
        <v>284</v>
      </c>
      <c r="AF90" s="85">
        <v>56</v>
      </c>
      <c r="AG90" s="85">
        <v>9</v>
      </c>
      <c r="AH90" s="85">
        <v>1</v>
      </c>
      <c r="AI90" s="85">
        <f t="shared" si="8"/>
        <v>8</v>
      </c>
      <c r="AJ90" s="85">
        <v>4</v>
      </c>
      <c r="AK90" s="86">
        <v>1</v>
      </c>
      <c r="AL90" s="86">
        <v>1</v>
      </c>
    </row>
    <row r="91" spans="2:38" ht="15" customHeight="1">
      <c r="B91" s="133" t="s">
        <v>401</v>
      </c>
      <c r="C91" s="85">
        <v>1894</v>
      </c>
      <c r="D91" s="221" t="s">
        <v>284</v>
      </c>
      <c r="E91" s="221">
        <v>14</v>
      </c>
      <c r="F91" s="85">
        <v>12</v>
      </c>
      <c r="G91" s="221">
        <v>459</v>
      </c>
      <c r="H91" s="85">
        <v>133</v>
      </c>
      <c r="I91" s="85">
        <v>97</v>
      </c>
      <c r="J91" s="221">
        <v>31</v>
      </c>
      <c r="K91" s="85">
        <v>44</v>
      </c>
      <c r="L91" s="85">
        <v>21</v>
      </c>
      <c r="M91" s="85">
        <v>26</v>
      </c>
      <c r="N91" s="85">
        <v>101</v>
      </c>
      <c r="O91" s="219">
        <v>33</v>
      </c>
      <c r="P91" s="86">
        <v>2</v>
      </c>
      <c r="Q91" s="47">
        <f t="shared" si="9"/>
        <v>557</v>
      </c>
      <c r="R91" s="219">
        <v>416</v>
      </c>
      <c r="S91" s="252">
        <v>21</v>
      </c>
      <c r="T91" s="219">
        <v>99</v>
      </c>
      <c r="U91" s="219">
        <v>2</v>
      </c>
      <c r="V91" s="47">
        <v>19</v>
      </c>
      <c r="W91" s="219">
        <v>37</v>
      </c>
      <c r="X91" s="219">
        <v>80</v>
      </c>
      <c r="Y91" s="252" t="s">
        <v>284</v>
      </c>
      <c r="Z91" s="219">
        <v>24</v>
      </c>
      <c r="AA91" s="85">
        <v>33</v>
      </c>
      <c r="AB91" s="252" t="s">
        <v>284</v>
      </c>
      <c r="AC91" s="252">
        <v>8</v>
      </c>
      <c r="AD91" s="252">
        <v>5</v>
      </c>
      <c r="AE91" s="221">
        <v>18</v>
      </c>
      <c r="AF91" s="85">
        <v>469</v>
      </c>
      <c r="AG91" s="85">
        <v>110</v>
      </c>
      <c r="AH91" s="85">
        <v>23</v>
      </c>
      <c r="AI91" s="85">
        <f t="shared" si="8"/>
        <v>87</v>
      </c>
      <c r="AJ91" s="85">
        <v>26</v>
      </c>
      <c r="AK91" s="85">
        <v>6</v>
      </c>
      <c r="AL91" s="86">
        <v>5</v>
      </c>
    </row>
    <row r="92" spans="2:38" ht="15" customHeight="1">
      <c r="B92" s="133"/>
      <c r="C92" s="85"/>
      <c r="D92" s="221"/>
      <c r="E92" s="221"/>
      <c r="F92" s="85"/>
      <c r="G92" s="221"/>
      <c r="H92" s="85"/>
      <c r="I92" s="85"/>
      <c r="J92" s="221"/>
      <c r="K92" s="85"/>
      <c r="L92" s="85"/>
      <c r="M92" s="85"/>
      <c r="N92" s="85"/>
      <c r="O92" s="219"/>
      <c r="P92" s="86"/>
      <c r="Q92" s="47"/>
      <c r="R92" s="219"/>
      <c r="S92" s="252"/>
      <c r="T92" s="219"/>
      <c r="U92" s="219"/>
      <c r="V92" s="47"/>
      <c r="W92" s="219"/>
      <c r="X92" s="219"/>
      <c r="Y92" s="252"/>
      <c r="Z92" s="219"/>
      <c r="AA92" s="85"/>
      <c r="AB92" s="252"/>
      <c r="AC92" s="221"/>
      <c r="AD92" s="252"/>
      <c r="AE92" s="221"/>
      <c r="AF92" s="85"/>
      <c r="AG92" s="85"/>
      <c r="AH92" s="85"/>
      <c r="AI92" s="85"/>
      <c r="AJ92" s="85"/>
      <c r="AK92" s="85"/>
      <c r="AL92" s="86"/>
    </row>
    <row r="93" spans="2:38" ht="15" customHeight="1">
      <c r="B93" s="133" t="s">
        <v>402</v>
      </c>
      <c r="C93" s="85">
        <v>192</v>
      </c>
      <c r="D93" s="221" t="s">
        <v>284</v>
      </c>
      <c r="E93" s="221">
        <v>1</v>
      </c>
      <c r="F93" s="221" t="s">
        <v>284</v>
      </c>
      <c r="G93" s="221">
        <v>53</v>
      </c>
      <c r="H93" s="85">
        <v>20</v>
      </c>
      <c r="I93" s="85">
        <v>9</v>
      </c>
      <c r="J93" s="221" t="s">
        <v>284</v>
      </c>
      <c r="K93" s="85">
        <v>6</v>
      </c>
      <c r="L93" s="85">
        <v>2</v>
      </c>
      <c r="M93" s="85">
        <v>3</v>
      </c>
      <c r="N93" s="85">
        <v>11</v>
      </c>
      <c r="O93" s="219">
        <v>2</v>
      </c>
      <c r="P93" s="86" t="s">
        <v>284</v>
      </c>
      <c r="Q93" s="47">
        <f t="shared" si="9"/>
        <v>58</v>
      </c>
      <c r="R93" s="219">
        <v>40</v>
      </c>
      <c r="S93" s="252">
        <v>1</v>
      </c>
      <c r="T93" s="219">
        <v>13</v>
      </c>
      <c r="U93" s="252">
        <v>1</v>
      </c>
      <c r="V93" s="47">
        <v>3</v>
      </c>
      <c r="W93" s="219">
        <v>2</v>
      </c>
      <c r="X93" s="219">
        <v>17</v>
      </c>
      <c r="Y93" s="252">
        <v>1</v>
      </c>
      <c r="Z93" s="219">
        <v>2</v>
      </c>
      <c r="AA93" s="85">
        <v>2</v>
      </c>
      <c r="AB93" s="252" t="s">
        <v>284</v>
      </c>
      <c r="AC93" s="221">
        <v>1</v>
      </c>
      <c r="AD93" s="252" t="s">
        <v>284</v>
      </c>
      <c r="AE93" s="252">
        <v>1</v>
      </c>
      <c r="AF93" s="85">
        <v>43</v>
      </c>
      <c r="AG93" s="85">
        <v>6</v>
      </c>
      <c r="AH93" s="86">
        <v>2</v>
      </c>
      <c r="AI93" s="85">
        <v>4</v>
      </c>
      <c r="AJ93" s="85">
        <v>3</v>
      </c>
      <c r="AK93" s="86">
        <v>1</v>
      </c>
      <c r="AL93" s="86" t="s">
        <v>284</v>
      </c>
    </row>
    <row r="94" spans="2:38" ht="15" customHeight="1">
      <c r="B94" s="133" t="s">
        <v>403</v>
      </c>
      <c r="C94" s="85">
        <v>379</v>
      </c>
      <c r="D94" s="221" t="s">
        <v>284</v>
      </c>
      <c r="E94" s="221">
        <v>4</v>
      </c>
      <c r="F94" s="85">
        <v>4</v>
      </c>
      <c r="G94" s="221">
        <v>91</v>
      </c>
      <c r="H94" s="85">
        <v>31</v>
      </c>
      <c r="I94" s="85">
        <v>31</v>
      </c>
      <c r="J94" s="221">
        <v>7</v>
      </c>
      <c r="K94" s="85">
        <v>7</v>
      </c>
      <c r="L94" s="85">
        <v>2</v>
      </c>
      <c r="M94" s="85">
        <v>1</v>
      </c>
      <c r="N94" s="85">
        <v>9</v>
      </c>
      <c r="O94" s="219">
        <v>7</v>
      </c>
      <c r="P94" s="86">
        <v>1</v>
      </c>
      <c r="Q94" s="47">
        <f t="shared" si="9"/>
        <v>122</v>
      </c>
      <c r="R94" s="219">
        <v>103</v>
      </c>
      <c r="S94" s="252" t="s">
        <v>284</v>
      </c>
      <c r="T94" s="219">
        <v>14</v>
      </c>
      <c r="U94" s="252">
        <v>1</v>
      </c>
      <c r="V94" s="47">
        <v>4</v>
      </c>
      <c r="W94" s="219">
        <v>5</v>
      </c>
      <c r="X94" s="219">
        <v>32</v>
      </c>
      <c r="Y94" s="252" t="s">
        <v>284</v>
      </c>
      <c r="Z94" s="252">
        <v>6</v>
      </c>
      <c r="AA94" s="85">
        <v>7</v>
      </c>
      <c r="AB94" s="252" t="s">
        <v>284</v>
      </c>
      <c r="AC94" s="252" t="s">
        <v>284</v>
      </c>
      <c r="AD94" s="252">
        <v>1</v>
      </c>
      <c r="AE94" s="221">
        <v>3</v>
      </c>
      <c r="AF94" s="85">
        <v>63</v>
      </c>
      <c r="AG94" s="85">
        <v>18</v>
      </c>
      <c r="AH94" s="85">
        <v>5</v>
      </c>
      <c r="AI94" s="85">
        <f>AG94-AH94</f>
        <v>13</v>
      </c>
      <c r="AJ94" s="85">
        <v>6</v>
      </c>
      <c r="AK94" s="86">
        <v>1</v>
      </c>
      <c r="AL94" s="86" t="s">
        <v>284</v>
      </c>
    </row>
    <row r="95" spans="2:38" ht="15" customHeight="1">
      <c r="B95" s="133" t="s">
        <v>404</v>
      </c>
      <c r="C95" s="85">
        <v>2048</v>
      </c>
      <c r="D95" s="221" t="s">
        <v>284</v>
      </c>
      <c r="E95" s="221">
        <v>31</v>
      </c>
      <c r="F95" s="85">
        <v>19</v>
      </c>
      <c r="G95" s="221">
        <v>440</v>
      </c>
      <c r="H95" s="85">
        <v>112</v>
      </c>
      <c r="I95" s="85">
        <v>137</v>
      </c>
      <c r="J95" s="221">
        <v>29</v>
      </c>
      <c r="K95" s="85">
        <v>38</v>
      </c>
      <c r="L95" s="85">
        <v>25</v>
      </c>
      <c r="M95" s="85">
        <v>15</v>
      </c>
      <c r="N95" s="85">
        <v>79</v>
      </c>
      <c r="O95" s="219">
        <v>74</v>
      </c>
      <c r="P95" s="86">
        <v>2</v>
      </c>
      <c r="Q95" s="47">
        <f t="shared" si="9"/>
        <v>608</v>
      </c>
      <c r="R95" s="219">
        <v>478</v>
      </c>
      <c r="S95" s="219">
        <v>18</v>
      </c>
      <c r="T95" s="219">
        <v>90</v>
      </c>
      <c r="U95" s="252">
        <v>2</v>
      </c>
      <c r="V95" s="47">
        <v>20</v>
      </c>
      <c r="W95" s="219">
        <v>47</v>
      </c>
      <c r="X95" s="219">
        <v>131</v>
      </c>
      <c r="Y95" s="252" t="s">
        <v>284</v>
      </c>
      <c r="Z95" s="219">
        <v>31</v>
      </c>
      <c r="AA95" s="85">
        <v>48</v>
      </c>
      <c r="AB95" s="252">
        <v>1</v>
      </c>
      <c r="AC95" s="221">
        <v>9</v>
      </c>
      <c r="AD95" s="252">
        <v>6</v>
      </c>
      <c r="AE95" s="221">
        <v>22</v>
      </c>
      <c r="AF95" s="85">
        <v>434</v>
      </c>
      <c r="AG95" s="85">
        <v>65</v>
      </c>
      <c r="AH95" s="85">
        <v>12</v>
      </c>
      <c r="AI95" s="85">
        <f t="shared" si="8"/>
        <v>53</v>
      </c>
      <c r="AJ95" s="85">
        <v>20</v>
      </c>
      <c r="AK95" s="86">
        <v>19</v>
      </c>
      <c r="AL95" s="86">
        <v>39</v>
      </c>
    </row>
    <row r="96" spans="2:38" ht="15" customHeight="1">
      <c r="B96" s="133" t="s">
        <v>519</v>
      </c>
      <c r="C96" s="85">
        <v>1737</v>
      </c>
      <c r="D96" s="221" t="s">
        <v>284</v>
      </c>
      <c r="E96" s="221">
        <v>22</v>
      </c>
      <c r="F96" s="85">
        <v>13</v>
      </c>
      <c r="G96" s="221">
        <v>378</v>
      </c>
      <c r="H96" s="85">
        <v>94</v>
      </c>
      <c r="I96" s="85">
        <v>115</v>
      </c>
      <c r="J96" s="221">
        <v>28</v>
      </c>
      <c r="K96" s="85">
        <v>36</v>
      </c>
      <c r="L96" s="85">
        <v>23</v>
      </c>
      <c r="M96" s="85">
        <v>14</v>
      </c>
      <c r="N96" s="85">
        <v>54</v>
      </c>
      <c r="O96" s="219">
        <v>84</v>
      </c>
      <c r="P96" s="86">
        <v>4</v>
      </c>
      <c r="Q96" s="47">
        <f t="shared" si="9"/>
        <v>617</v>
      </c>
      <c r="R96" s="219">
        <v>502</v>
      </c>
      <c r="S96" s="219">
        <v>25</v>
      </c>
      <c r="T96" s="219">
        <v>76</v>
      </c>
      <c r="U96" s="219">
        <v>3</v>
      </c>
      <c r="V96" s="47">
        <v>11</v>
      </c>
      <c r="W96" s="219">
        <v>37</v>
      </c>
      <c r="X96" s="219">
        <v>119</v>
      </c>
      <c r="Y96" s="252">
        <v>2</v>
      </c>
      <c r="Z96" s="219">
        <v>25</v>
      </c>
      <c r="AA96" s="85">
        <v>24</v>
      </c>
      <c r="AB96" s="252" t="s">
        <v>284</v>
      </c>
      <c r="AC96" s="221">
        <v>5</v>
      </c>
      <c r="AD96" s="252">
        <v>3</v>
      </c>
      <c r="AE96" s="221">
        <v>9</v>
      </c>
      <c r="AF96" s="85">
        <v>291</v>
      </c>
      <c r="AG96" s="85">
        <v>77</v>
      </c>
      <c r="AH96" s="85">
        <v>13</v>
      </c>
      <c r="AI96" s="85">
        <f t="shared" si="8"/>
        <v>64</v>
      </c>
      <c r="AJ96" s="85">
        <v>23</v>
      </c>
      <c r="AK96" s="85">
        <v>3</v>
      </c>
      <c r="AL96" s="86">
        <v>8</v>
      </c>
    </row>
    <row r="97" spans="2:38" ht="15" customHeight="1">
      <c r="B97" s="133" t="s">
        <v>520</v>
      </c>
      <c r="C97" s="85">
        <v>687</v>
      </c>
      <c r="D97" s="221">
        <v>1</v>
      </c>
      <c r="E97" s="221">
        <v>5</v>
      </c>
      <c r="F97" s="85">
        <v>5</v>
      </c>
      <c r="G97" s="221">
        <v>139</v>
      </c>
      <c r="H97" s="85">
        <v>37</v>
      </c>
      <c r="I97" s="85">
        <v>43</v>
      </c>
      <c r="J97" s="221">
        <v>10</v>
      </c>
      <c r="K97" s="85">
        <v>12</v>
      </c>
      <c r="L97" s="85">
        <v>8</v>
      </c>
      <c r="M97" s="85">
        <v>4</v>
      </c>
      <c r="N97" s="85">
        <v>20</v>
      </c>
      <c r="O97" s="219">
        <v>32</v>
      </c>
      <c r="P97" s="86">
        <v>1</v>
      </c>
      <c r="Q97" s="47">
        <f t="shared" si="9"/>
        <v>244</v>
      </c>
      <c r="R97" s="219">
        <v>211</v>
      </c>
      <c r="S97" s="219">
        <v>5</v>
      </c>
      <c r="T97" s="219">
        <v>23</v>
      </c>
      <c r="U97" s="252" t="s">
        <v>284</v>
      </c>
      <c r="V97" s="47">
        <v>5</v>
      </c>
      <c r="W97" s="219">
        <v>13</v>
      </c>
      <c r="X97" s="219">
        <v>39</v>
      </c>
      <c r="Y97" s="252">
        <v>1</v>
      </c>
      <c r="Z97" s="219">
        <v>9</v>
      </c>
      <c r="AA97" s="85">
        <v>12</v>
      </c>
      <c r="AB97" s="252" t="s">
        <v>284</v>
      </c>
      <c r="AC97" s="221">
        <v>3</v>
      </c>
      <c r="AD97" s="252">
        <v>4</v>
      </c>
      <c r="AE97" s="221">
        <v>3</v>
      </c>
      <c r="AF97" s="85">
        <v>120</v>
      </c>
      <c r="AG97" s="85">
        <v>37</v>
      </c>
      <c r="AH97" s="85">
        <v>8</v>
      </c>
      <c r="AI97" s="85">
        <f t="shared" si="8"/>
        <v>29</v>
      </c>
      <c r="AJ97" s="85">
        <v>10</v>
      </c>
      <c r="AK97" s="85">
        <v>1</v>
      </c>
      <c r="AL97" s="86">
        <v>2</v>
      </c>
    </row>
    <row r="98" spans="2:38" ht="15" customHeight="1">
      <c r="B98" s="133"/>
      <c r="C98" s="85"/>
      <c r="D98" s="221"/>
      <c r="E98" s="221"/>
      <c r="F98" s="85"/>
      <c r="G98" s="221"/>
      <c r="H98" s="85"/>
      <c r="I98" s="85"/>
      <c r="J98" s="221"/>
      <c r="K98" s="85"/>
      <c r="L98" s="85"/>
      <c r="M98" s="85"/>
      <c r="N98" s="85"/>
      <c r="O98" s="219"/>
      <c r="P98" s="86"/>
      <c r="Q98" s="47"/>
      <c r="R98" s="219"/>
      <c r="S98" s="219"/>
      <c r="T98" s="219"/>
      <c r="U98" s="252"/>
      <c r="V98" s="47"/>
      <c r="W98" s="219"/>
      <c r="X98" s="219"/>
      <c r="Y98" s="252"/>
      <c r="Z98" s="219"/>
      <c r="AA98" s="85"/>
      <c r="AB98" s="252"/>
      <c r="AC98" s="221"/>
      <c r="AD98" s="252"/>
      <c r="AE98" s="221"/>
      <c r="AF98" s="85"/>
      <c r="AG98" s="85"/>
      <c r="AH98" s="85"/>
      <c r="AI98" s="85"/>
      <c r="AJ98" s="85"/>
      <c r="AK98" s="85"/>
      <c r="AL98" s="86"/>
    </row>
    <row r="99" spans="2:38" ht="15" customHeight="1">
      <c r="B99" s="133" t="s">
        <v>407</v>
      </c>
      <c r="C99" s="85">
        <v>489</v>
      </c>
      <c r="D99" s="221" t="s">
        <v>284</v>
      </c>
      <c r="E99" s="221">
        <v>5</v>
      </c>
      <c r="F99" s="85">
        <v>3</v>
      </c>
      <c r="G99" s="221">
        <v>101</v>
      </c>
      <c r="H99" s="85">
        <v>30</v>
      </c>
      <c r="I99" s="85">
        <v>27</v>
      </c>
      <c r="J99" s="221">
        <v>6</v>
      </c>
      <c r="K99" s="85">
        <v>8</v>
      </c>
      <c r="L99" s="85">
        <v>8</v>
      </c>
      <c r="M99" s="85">
        <v>1</v>
      </c>
      <c r="N99" s="85">
        <v>18</v>
      </c>
      <c r="O99" s="219">
        <v>19</v>
      </c>
      <c r="P99" s="86" t="s">
        <v>284</v>
      </c>
      <c r="Q99" s="47">
        <f t="shared" si="9"/>
        <v>173</v>
      </c>
      <c r="R99" s="219">
        <v>150</v>
      </c>
      <c r="S99" s="219">
        <v>1</v>
      </c>
      <c r="T99" s="219">
        <v>16</v>
      </c>
      <c r="U99" s="252">
        <v>2</v>
      </c>
      <c r="V99" s="47">
        <v>4</v>
      </c>
      <c r="W99" s="219">
        <v>11</v>
      </c>
      <c r="X99" s="219">
        <v>39</v>
      </c>
      <c r="Y99" s="252">
        <v>2</v>
      </c>
      <c r="Z99" s="219">
        <v>9</v>
      </c>
      <c r="AA99" s="85">
        <v>10</v>
      </c>
      <c r="AB99" s="252" t="s">
        <v>284</v>
      </c>
      <c r="AC99" s="252">
        <v>4</v>
      </c>
      <c r="AD99" s="252">
        <v>2</v>
      </c>
      <c r="AE99" s="221">
        <v>2</v>
      </c>
      <c r="AF99" s="85">
        <v>73</v>
      </c>
      <c r="AG99" s="85">
        <v>23</v>
      </c>
      <c r="AH99" s="85">
        <v>15</v>
      </c>
      <c r="AI99" s="85">
        <f t="shared" si="8"/>
        <v>8</v>
      </c>
      <c r="AJ99" s="85">
        <v>5</v>
      </c>
      <c r="AK99" s="85">
        <v>2</v>
      </c>
      <c r="AL99" s="86">
        <v>2</v>
      </c>
    </row>
    <row r="100" spans="2:38" ht="15" customHeight="1">
      <c r="B100" s="133" t="s">
        <v>408</v>
      </c>
      <c r="C100" s="85">
        <v>120</v>
      </c>
      <c r="D100" s="221" t="s">
        <v>284</v>
      </c>
      <c r="E100" s="221" t="s">
        <v>284</v>
      </c>
      <c r="F100" s="85">
        <v>2</v>
      </c>
      <c r="G100" s="221">
        <v>32</v>
      </c>
      <c r="H100" s="85">
        <v>10</v>
      </c>
      <c r="I100" s="85">
        <v>11</v>
      </c>
      <c r="J100" s="221">
        <v>1</v>
      </c>
      <c r="K100" s="85">
        <v>1</v>
      </c>
      <c r="L100" s="85">
        <v>1</v>
      </c>
      <c r="M100" s="85">
        <v>1</v>
      </c>
      <c r="N100" s="85">
        <v>6</v>
      </c>
      <c r="O100" s="219">
        <v>1</v>
      </c>
      <c r="P100" s="86" t="s">
        <v>284</v>
      </c>
      <c r="Q100" s="47">
        <f t="shared" si="9"/>
        <v>34</v>
      </c>
      <c r="R100" s="219">
        <v>29</v>
      </c>
      <c r="S100" s="252" t="s">
        <v>284</v>
      </c>
      <c r="T100" s="219">
        <v>5</v>
      </c>
      <c r="U100" s="252" t="s">
        <v>284</v>
      </c>
      <c r="V100" s="252" t="s">
        <v>284</v>
      </c>
      <c r="W100" s="219">
        <v>1</v>
      </c>
      <c r="X100" s="219">
        <v>9</v>
      </c>
      <c r="Y100" s="252" t="s">
        <v>284</v>
      </c>
      <c r="Z100" s="252">
        <v>2</v>
      </c>
      <c r="AA100" s="85">
        <v>4</v>
      </c>
      <c r="AB100" s="252" t="s">
        <v>284</v>
      </c>
      <c r="AC100" s="252" t="s">
        <v>284</v>
      </c>
      <c r="AD100" s="252" t="s">
        <v>284</v>
      </c>
      <c r="AE100" s="252" t="s">
        <v>284</v>
      </c>
      <c r="AF100" s="85">
        <v>32</v>
      </c>
      <c r="AG100" s="85">
        <v>1</v>
      </c>
      <c r="AH100" s="86" t="s">
        <v>284</v>
      </c>
      <c r="AI100" s="85">
        <v>1</v>
      </c>
      <c r="AJ100" s="86">
        <v>2</v>
      </c>
      <c r="AK100" s="86" t="s">
        <v>284</v>
      </c>
      <c r="AL100" s="86" t="s">
        <v>284</v>
      </c>
    </row>
    <row r="101" spans="2:38" ht="15" customHeight="1">
      <c r="B101" s="133" t="s">
        <v>409</v>
      </c>
      <c r="C101" s="85">
        <v>732</v>
      </c>
      <c r="D101" s="221" t="s">
        <v>284</v>
      </c>
      <c r="E101" s="221">
        <v>6</v>
      </c>
      <c r="F101" s="85">
        <v>3</v>
      </c>
      <c r="G101" s="221">
        <v>161</v>
      </c>
      <c r="H101" s="85">
        <v>40</v>
      </c>
      <c r="I101" s="85">
        <v>46</v>
      </c>
      <c r="J101" s="221">
        <v>7</v>
      </c>
      <c r="K101" s="85">
        <v>13</v>
      </c>
      <c r="L101" s="85">
        <v>10</v>
      </c>
      <c r="M101" s="85">
        <v>7</v>
      </c>
      <c r="N101" s="85">
        <v>36</v>
      </c>
      <c r="O101" s="219">
        <v>28</v>
      </c>
      <c r="P101" s="86">
        <v>1</v>
      </c>
      <c r="Q101" s="47">
        <f t="shared" si="9"/>
        <v>230</v>
      </c>
      <c r="R101" s="219">
        <v>176</v>
      </c>
      <c r="S101" s="252">
        <v>9</v>
      </c>
      <c r="T101" s="219">
        <v>35</v>
      </c>
      <c r="U101" s="252" t="s">
        <v>284</v>
      </c>
      <c r="V101" s="47">
        <v>10</v>
      </c>
      <c r="W101" s="219">
        <v>12</v>
      </c>
      <c r="X101" s="219">
        <v>37</v>
      </c>
      <c r="Y101" s="252">
        <v>3</v>
      </c>
      <c r="Z101" s="252">
        <v>10</v>
      </c>
      <c r="AA101" s="85">
        <v>17</v>
      </c>
      <c r="AB101" s="252" t="s">
        <v>284</v>
      </c>
      <c r="AC101" s="252">
        <v>2</v>
      </c>
      <c r="AD101" s="252">
        <v>1</v>
      </c>
      <c r="AE101" s="252" t="s">
        <v>284</v>
      </c>
      <c r="AF101" s="85">
        <v>160</v>
      </c>
      <c r="AG101" s="85">
        <v>33</v>
      </c>
      <c r="AH101" s="85">
        <v>8</v>
      </c>
      <c r="AI101" s="85">
        <f t="shared" si="8"/>
        <v>25</v>
      </c>
      <c r="AJ101" s="85">
        <v>16</v>
      </c>
      <c r="AK101" s="86">
        <v>1</v>
      </c>
      <c r="AL101" s="86">
        <v>4</v>
      </c>
    </row>
    <row r="102" spans="2:38" ht="15" customHeight="1">
      <c r="B102" s="133" t="s">
        <v>410</v>
      </c>
      <c r="C102" s="85">
        <v>577</v>
      </c>
      <c r="D102" s="221" t="s">
        <v>284</v>
      </c>
      <c r="E102" s="221">
        <v>6</v>
      </c>
      <c r="F102" s="221" t="s">
        <v>284</v>
      </c>
      <c r="G102" s="221">
        <v>155</v>
      </c>
      <c r="H102" s="85">
        <v>43</v>
      </c>
      <c r="I102" s="85">
        <v>36</v>
      </c>
      <c r="J102" s="221">
        <v>10</v>
      </c>
      <c r="K102" s="85">
        <v>14</v>
      </c>
      <c r="L102" s="85">
        <v>9</v>
      </c>
      <c r="M102" s="85">
        <v>5</v>
      </c>
      <c r="N102" s="85">
        <v>29</v>
      </c>
      <c r="O102" s="219">
        <v>10</v>
      </c>
      <c r="P102" s="86">
        <v>1</v>
      </c>
      <c r="Q102" s="47">
        <f t="shared" si="9"/>
        <v>198</v>
      </c>
      <c r="R102" s="219">
        <v>166</v>
      </c>
      <c r="S102" s="252">
        <v>3</v>
      </c>
      <c r="T102" s="219">
        <v>26</v>
      </c>
      <c r="U102" s="219">
        <v>1</v>
      </c>
      <c r="V102" s="47">
        <v>2</v>
      </c>
      <c r="W102" s="219">
        <v>13</v>
      </c>
      <c r="X102" s="219">
        <v>25</v>
      </c>
      <c r="Y102" s="252" t="s">
        <v>284</v>
      </c>
      <c r="Z102" s="219">
        <v>11</v>
      </c>
      <c r="AA102" s="85">
        <v>9</v>
      </c>
      <c r="AB102" s="252">
        <v>1</v>
      </c>
      <c r="AC102" s="221">
        <v>1</v>
      </c>
      <c r="AD102" s="252" t="s">
        <v>284</v>
      </c>
      <c r="AE102" s="221">
        <v>1</v>
      </c>
      <c r="AF102" s="85">
        <v>113</v>
      </c>
      <c r="AG102" s="85">
        <v>23</v>
      </c>
      <c r="AH102" s="85">
        <v>8</v>
      </c>
      <c r="AI102" s="85">
        <f t="shared" si="8"/>
        <v>15</v>
      </c>
      <c r="AJ102" s="85">
        <v>5</v>
      </c>
      <c r="AK102" s="86">
        <v>1</v>
      </c>
      <c r="AL102" s="86">
        <v>5</v>
      </c>
    </row>
    <row r="103" spans="2:38" ht="15" customHeight="1">
      <c r="B103" s="133" t="s">
        <v>411</v>
      </c>
      <c r="C103" s="85">
        <v>686</v>
      </c>
      <c r="D103" s="221" t="s">
        <v>284</v>
      </c>
      <c r="E103" s="221">
        <v>6</v>
      </c>
      <c r="F103" s="85">
        <v>3</v>
      </c>
      <c r="G103" s="221">
        <v>177</v>
      </c>
      <c r="H103" s="85">
        <v>38</v>
      </c>
      <c r="I103" s="85">
        <v>62</v>
      </c>
      <c r="J103" s="221">
        <v>15</v>
      </c>
      <c r="K103" s="85">
        <v>16</v>
      </c>
      <c r="L103" s="85">
        <v>10</v>
      </c>
      <c r="M103" s="85">
        <v>13</v>
      </c>
      <c r="N103" s="85">
        <v>21</v>
      </c>
      <c r="O103" s="219">
        <v>21</v>
      </c>
      <c r="P103" s="86">
        <v>2</v>
      </c>
      <c r="Q103" s="47">
        <f t="shared" si="9"/>
        <v>203</v>
      </c>
      <c r="R103" s="219">
        <v>158</v>
      </c>
      <c r="S103" s="219">
        <v>6</v>
      </c>
      <c r="T103" s="219">
        <v>31</v>
      </c>
      <c r="U103" s="219">
        <v>4</v>
      </c>
      <c r="V103" s="47">
        <v>4</v>
      </c>
      <c r="W103" s="219">
        <v>10</v>
      </c>
      <c r="X103" s="219">
        <v>44</v>
      </c>
      <c r="Y103" s="252">
        <v>1</v>
      </c>
      <c r="Z103" s="219">
        <v>9</v>
      </c>
      <c r="AA103" s="85">
        <v>14</v>
      </c>
      <c r="AB103" s="252" t="s">
        <v>284</v>
      </c>
      <c r="AC103" s="252" t="s">
        <v>284</v>
      </c>
      <c r="AD103" s="252">
        <v>3</v>
      </c>
      <c r="AE103" s="221">
        <v>1</v>
      </c>
      <c r="AF103" s="85">
        <v>144</v>
      </c>
      <c r="AG103" s="85">
        <v>32</v>
      </c>
      <c r="AH103" s="85">
        <v>8</v>
      </c>
      <c r="AI103" s="85">
        <f t="shared" si="8"/>
        <v>24</v>
      </c>
      <c r="AJ103" s="85">
        <v>10</v>
      </c>
      <c r="AK103" s="86">
        <v>2</v>
      </c>
      <c r="AL103" s="86">
        <v>3</v>
      </c>
    </row>
    <row r="104" spans="2:38" ht="15" customHeight="1">
      <c r="B104" s="133"/>
      <c r="C104" s="85"/>
      <c r="D104" s="221"/>
      <c r="E104" s="221"/>
      <c r="F104" s="85"/>
      <c r="G104" s="221"/>
      <c r="H104" s="85"/>
      <c r="I104" s="85"/>
      <c r="J104" s="221"/>
      <c r="K104" s="85"/>
      <c r="L104" s="85"/>
      <c r="M104" s="85"/>
      <c r="N104" s="85"/>
      <c r="O104" s="219"/>
      <c r="P104" s="86"/>
      <c r="Q104" s="47"/>
      <c r="R104" s="219"/>
      <c r="S104" s="219"/>
      <c r="T104" s="219"/>
      <c r="U104" s="219"/>
      <c r="V104" s="47"/>
      <c r="W104" s="219"/>
      <c r="X104" s="219"/>
      <c r="Y104" s="252"/>
      <c r="Z104" s="219"/>
      <c r="AA104" s="85"/>
      <c r="AB104" s="252"/>
      <c r="AC104" s="221"/>
      <c r="AD104" s="252"/>
      <c r="AE104" s="221"/>
      <c r="AF104" s="85"/>
      <c r="AG104" s="85"/>
      <c r="AH104" s="85"/>
      <c r="AI104" s="85"/>
      <c r="AJ104" s="85"/>
      <c r="AK104" s="85"/>
      <c r="AL104" s="86"/>
    </row>
    <row r="105" spans="2:38" ht="15" customHeight="1">
      <c r="B105" s="133" t="s">
        <v>412</v>
      </c>
      <c r="C105" s="85">
        <v>2129</v>
      </c>
      <c r="D105" s="221" t="s">
        <v>284</v>
      </c>
      <c r="E105" s="221">
        <v>19</v>
      </c>
      <c r="F105" s="85">
        <v>25</v>
      </c>
      <c r="G105" s="221">
        <v>522</v>
      </c>
      <c r="H105" s="85">
        <v>124</v>
      </c>
      <c r="I105" s="85">
        <v>128</v>
      </c>
      <c r="J105" s="221">
        <v>38</v>
      </c>
      <c r="K105" s="85">
        <v>54</v>
      </c>
      <c r="L105" s="85">
        <v>30</v>
      </c>
      <c r="M105" s="85">
        <v>28</v>
      </c>
      <c r="N105" s="85">
        <v>105</v>
      </c>
      <c r="O105" s="219">
        <v>49</v>
      </c>
      <c r="P105" s="86">
        <v>3</v>
      </c>
      <c r="Q105" s="47">
        <f t="shared" si="9"/>
        <v>626</v>
      </c>
      <c r="R105" s="219">
        <v>474</v>
      </c>
      <c r="S105" s="219">
        <v>10</v>
      </c>
      <c r="T105" s="219">
        <v>125</v>
      </c>
      <c r="U105" s="219">
        <v>2</v>
      </c>
      <c r="V105" s="47">
        <v>15</v>
      </c>
      <c r="W105" s="219">
        <v>38</v>
      </c>
      <c r="X105" s="219">
        <v>111</v>
      </c>
      <c r="Y105" s="219">
        <v>4</v>
      </c>
      <c r="Z105" s="219">
        <v>20</v>
      </c>
      <c r="AA105" s="85">
        <v>36</v>
      </c>
      <c r="AB105" s="252" t="s">
        <v>284</v>
      </c>
      <c r="AC105" s="221">
        <v>5</v>
      </c>
      <c r="AD105" s="252">
        <v>23</v>
      </c>
      <c r="AE105" s="221">
        <v>17</v>
      </c>
      <c r="AF105" s="85">
        <v>457</v>
      </c>
      <c r="AG105" s="85">
        <v>147</v>
      </c>
      <c r="AH105" s="85">
        <v>28</v>
      </c>
      <c r="AI105" s="85">
        <f t="shared" si="8"/>
        <v>119</v>
      </c>
      <c r="AJ105" s="85">
        <v>31</v>
      </c>
      <c r="AK105" s="85">
        <v>8</v>
      </c>
      <c r="AL105" s="86">
        <v>4</v>
      </c>
    </row>
    <row r="106" spans="2:38" ht="15" customHeight="1">
      <c r="B106" s="133" t="s">
        <v>413</v>
      </c>
      <c r="C106" s="85">
        <v>18002</v>
      </c>
      <c r="D106" s="221">
        <v>6</v>
      </c>
      <c r="E106" s="221">
        <v>315</v>
      </c>
      <c r="F106" s="85">
        <v>172</v>
      </c>
      <c r="G106" s="221">
        <v>3782</v>
      </c>
      <c r="H106" s="85">
        <v>1048</v>
      </c>
      <c r="I106" s="85">
        <v>1075</v>
      </c>
      <c r="J106" s="221">
        <v>287</v>
      </c>
      <c r="K106" s="85">
        <v>399</v>
      </c>
      <c r="L106" s="85">
        <v>189</v>
      </c>
      <c r="M106" s="85">
        <v>126</v>
      </c>
      <c r="N106" s="85">
        <v>580</v>
      </c>
      <c r="O106" s="219">
        <v>540</v>
      </c>
      <c r="P106" s="86">
        <v>51</v>
      </c>
      <c r="Q106" s="47">
        <f t="shared" si="9"/>
        <v>6495</v>
      </c>
      <c r="R106" s="219">
        <v>5281</v>
      </c>
      <c r="S106" s="219">
        <v>194</v>
      </c>
      <c r="T106" s="219">
        <v>825</v>
      </c>
      <c r="U106" s="219">
        <v>55</v>
      </c>
      <c r="V106" s="47">
        <v>140</v>
      </c>
      <c r="W106" s="219">
        <v>434</v>
      </c>
      <c r="X106" s="219">
        <v>862</v>
      </c>
      <c r="Y106" s="219">
        <v>10</v>
      </c>
      <c r="Z106" s="219">
        <v>223</v>
      </c>
      <c r="AA106" s="85">
        <v>393</v>
      </c>
      <c r="AB106" s="252">
        <v>8</v>
      </c>
      <c r="AC106" s="221">
        <v>54</v>
      </c>
      <c r="AD106" s="252">
        <v>122</v>
      </c>
      <c r="AE106" s="221">
        <v>92</v>
      </c>
      <c r="AF106" s="85">
        <v>2928</v>
      </c>
      <c r="AG106" s="85">
        <v>923</v>
      </c>
      <c r="AH106" s="85">
        <v>183</v>
      </c>
      <c r="AI106" s="85">
        <f t="shared" si="8"/>
        <v>740</v>
      </c>
      <c r="AJ106" s="85">
        <v>214</v>
      </c>
      <c r="AK106" s="85">
        <v>335</v>
      </c>
      <c r="AL106" s="86">
        <v>31</v>
      </c>
    </row>
    <row r="107" spans="2:38" ht="15" customHeight="1">
      <c r="B107" s="133" t="s">
        <v>414</v>
      </c>
      <c r="C107" s="85">
        <v>345</v>
      </c>
      <c r="D107" s="221" t="s">
        <v>284</v>
      </c>
      <c r="E107" s="221">
        <v>5</v>
      </c>
      <c r="F107" s="85">
        <v>3</v>
      </c>
      <c r="G107" s="221">
        <v>90</v>
      </c>
      <c r="H107" s="85">
        <v>20</v>
      </c>
      <c r="I107" s="85">
        <v>25</v>
      </c>
      <c r="J107" s="221">
        <v>7</v>
      </c>
      <c r="K107" s="85">
        <v>6</v>
      </c>
      <c r="L107" s="85">
        <v>4</v>
      </c>
      <c r="M107" s="85">
        <v>10</v>
      </c>
      <c r="N107" s="85">
        <v>14</v>
      </c>
      <c r="O107" s="219">
        <v>7</v>
      </c>
      <c r="P107" s="86">
        <v>1</v>
      </c>
      <c r="Q107" s="47">
        <f t="shared" si="9"/>
        <v>106</v>
      </c>
      <c r="R107" s="219">
        <v>89</v>
      </c>
      <c r="S107" s="252" t="s">
        <v>284</v>
      </c>
      <c r="T107" s="219">
        <v>15</v>
      </c>
      <c r="U107" s="252" t="s">
        <v>284</v>
      </c>
      <c r="V107" s="47">
        <v>2</v>
      </c>
      <c r="W107" s="219">
        <v>3</v>
      </c>
      <c r="X107" s="219">
        <v>17</v>
      </c>
      <c r="Y107" s="252" t="s">
        <v>284</v>
      </c>
      <c r="Z107" s="219">
        <v>2</v>
      </c>
      <c r="AA107" s="85">
        <v>8</v>
      </c>
      <c r="AB107" s="252" t="s">
        <v>284</v>
      </c>
      <c r="AC107" s="221">
        <v>1</v>
      </c>
      <c r="AD107" s="252">
        <v>2</v>
      </c>
      <c r="AE107" s="221">
        <v>3</v>
      </c>
      <c r="AF107" s="85">
        <v>70</v>
      </c>
      <c r="AG107" s="85">
        <v>17</v>
      </c>
      <c r="AH107" s="85">
        <v>3</v>
      </c>
      <c r="AI107" s="85">
        <f t="shared" si="8"/>
        <v>14</v>
      </c>
      <c r="AJ107" s="85">
        <v>5</v>
      </c>
      <c r="AK107" s="86">
        <v>1</v>
      </c>
      <c r="AL107" s="86">
        <v>3</v>
      </c>
    </row>
    <row r="108" spans="2:38" ht="15" customHeight="1">
      <c r="B108" s="79" t="s">
        <v>415</v>
      </c>
      <c r="C108" s="86">
        <v>14</v>
      </c>
      <c r="D108" s="221" t="s">
        <v>284</v>
      </c>
      <c r="E108" s="221" t="s">
        <v>284</v>
      </c>
      <c r="F108" s="221" t="s">
        <v>284</v>
      </c>
      <c r="G108" s="221">
        <v>3</v>
      </c>
      <c r="H108" s="85">
        <v>1</v>
      </c>
      <c r="I108" s="85">
        <v>1</v>
      </c>
      <c r="J108" s="221" t="s">
        <v>284</v>
      </c>
      <c r="K108" s="85" t="s">
        <v>284</v>
      </c>
      <c r="L108" s="85" t="s">
        <v>284</v>
      </c>
      <c r="M108" s="85" t="s">
        <v>284</v>
      </c>
      <c r="N108" s="85">
        <v>1</v>
      </c>
      <c r="O108" s="85" t="s">
        <v>284</v>
      </c>
      <c r="P108" s="86" t="s">
        <v>284</v>
      </c>
      <c r="Q108" s="47">
        <f t="shared" si="9"/>
        <v>1</v>
      </c>
      <c r="R108" s="219">
        <v>1</v>
      </c>
      <c r="S108" s="252" t="s">
        <v>284</v>
      </c>
      <c r="T108" s="252" t="s">
        <v>284</v>
      </c>
      <c r="U108" s="252" t="s">
        <v>284</v>
      </c>
      <c r="V108" s="252" t="s">
        <v>284</v>
      </c>
      <c r="W108" s="252" t="s">
        <v>284</v>
      </c>
      <c r="X108" s="252">
        <v>1</v>
      </c>
      <c r="Y108" s="252" t="s">
        <v>284</v>
      </c>
      <c r="Z108" s="252">
        <v>1</v>
      </c>
      <c r="AA108" s="86" t="s">
        <v>284</v>
      </c>
      <c r="AB108" s="252" t="s">
        <v>284</v>
      </c>
      <c r="AC108" s="252">
        <v>1</v>
      </c>
      <c r="AD108" s="252" t="s">
        <v>284</v>
      </c>
      <c r="AE108" s="252">
        <v>1</v>
      </c>
      <c r="AF108" s="85">
        <v>2</v>
      </c>
      <c r="AG108" s="85">
        <v>2</v>
      </c>
      <c r="AH108" s="86" t="s">
        <v>284</v>
      </c>
      <c r="AI108" s="85">
        <v>2</v>
      </c>
      <c r="AJ108" s="86" t="s">
        <v>284</v>
      </c>
      <c r="AK108" s="86">
        <v>1</v>
      </c>
      <c r="AL108" s="86">
        <v>1</v>
      </c>
    </row>
    <row r="109" spans="2:38" ht="15" customHeight="1">
      <c r="B109" s="63"/>
      <c r="C109" s="63"/>
      <c r="D109" s="231"/>
      <c r="E109" s="231"/>
      <c r="F109" s="63"/>
      <c r="G109" s="231"/>
      <c r="H109" s="63"/>
      <c r="I109" s="63"/>
      <c r="J109" s="231"/>
      <c r="K109" s="63"/>
      <c r="L109" s="63"/>
      <c r="M109" s="63"/>
      <c r="N109" s="63"/>
      <c r="O109" s="63"/>
      <c r="P109" s="134"/>
      <c r="Q109" s="66"/>
      <c r="R109" s="253"/>
      <c r="S109" s="253"/>
      <c r="T109" s="254"/>
      <c r="U109" s="253"/>
      <c r="V109" s="134"/>
      <c r="W109" s="253"/>
      <c r="X109" s="253"/>
      <c r="Y109" s="253"/>
      <c r="Z109" s="253"/>
      <c r="AA109" s="134"/>
      <c r="AB109" s="253"/>
      <c r="AC109" s="253"/>
      <c r="AD109" s="253"/>
      <c r="AE109" s="253"/>
      <c r="AF109" s="89"/>
      <c r="AG109" s="89"/>
      <c r="AH109" s="134"/>
      <c r="AI109" s="89"/>
      <c r="AJ109" s="134"/>
      <c r="AK109" s="89"/>
      <c r="AL109" s="134"/>
    </row>
    <row r="110" spans="2:38" ht="15" customHeight="1"/>
    <row r="111" spans="2:38" ht="15" customHeight="1">
      <c r="B111" s="334"/>
      <c r="C111" s="335"/>
      <c r="D111" s="335"/>
      <c r="E111" s="335"/>
      <c r="F111" s="335"/>
      <c r="G111" s="335"/>
      <c r="H111" s="335"/>
      <c r="I111" s="335"/>
      <c r="J111" s="335"/>
      <c r="K111" s="335"/>
      <c r="L111" s="335"/>
      <c r="M111" s="335"/>
      <c r="N111" s="335"/>
    </row>
    <row r="112" spans="2:38" ht="15" customHeight="1">
      <c r="C112" s="255"/>
      <c r="D112" s="255"/>
      <c r="E112" s="260"/>
      <c r="F112" s="255"/>
      <c r="G112" s="255"/>
      <c r="H112" s="255"/>
      <c r="I112" s="255"/>
      <c r="J112" s="255"/>
      <c r="K112" s="255"/>
      <c r="L112" s="255"/>
      <c r="M112" s="255"/>
      <c r="N112" s="255"/>
    </row>
    <row r="113" spans="2:14" ht="15" customHeight="1">
      <c r="B113" s="290" t="s">
        <v>597</v>
      </c>
      <c r="C113" s="290"/>
      <c r="D113" s="290"/>
      <c r="E113" s="290"/>
      <c r="F113" s="290"/>
      <c r="G113" s="290"/>
      <c r="H113" s="290"/>
      <c r="I113" s="290"/>
      <c r="J113" s="290"/>
      <c r="K113" s="290"/>
      <c r="L113" s="290"/>
      <c r="M113" s="290"/>
      <c r="N113" s="290"/>
    </row>
    <row r="114" spans="2:14" ht="15" customHeight="1">
      <c r="B114" s="290"/>
      <c r="C114" s="290"/>
      <c r="D114" s="290"/>
      <c r="E114" s="290"/>
      <c r="F114" s="290"/>
      <c r="G114" s="290"/>
      <c r="H114" s="290"/>
      <c r="I114" s="290"/>
      <c r="J114" s="290"/>
      <c r="K114" s="290"/>
      <c r="L114" s="290"/>
      <c r="M114" s="290"/>
      <c r="N114" s="290"/>
    </row>
    <row r="115" spans="2:14" ht="15" customHeight="1">
      <c r="B115" s="290"/>
      <c r="C115" s="290"/>
      <c r="D115" s="290"/>
      <c r="E115" s="290"/>
      <c r="F115" s="290"/>
      <c r="G115" s="290"/>
      <c r="H115" s="290"/>
      <c r="I115" s="290"/>
      <c r="J115" s="290"/>
      <c r="K115" s="290"/>
      <c r="L115" s="290"/>
      <c r="M115" s="290"/>
      <c r="N115" s="290"/>
    </row>
    <row r="116" spans="2:14" ht="15" customHeight="1">
      <c r="B116" s="290"/>
      <c r="C116" s="290"/>
      <c r="D116" s="290"/>
      <c r="E116" s="290"/>
      <c r="F116" s="290"/>
      <c r="G116" s="290"/>
      <c r="H116" s="290"/>
      <c r="I116" s="290"/>
      <c r="J116" s="290"/>
      <c r="K116" s="290"/>
      <c r="L116" s="290"/>
      <c r="M116" s="290"/>
      <c r="N116" s="290"/>
    </row>
    <row r="117" spans="2:14" ht="15" customHeight="1">
      <c r="B117" s="14" t="s">
        <v>589</v>
      </c>
    </row>
    <row r="118" spans="2:14" ht="15" customHeight="1">
      <c r="B118" s="14"/>
    </row>
    <row r="119" spans="2:14" ht="15">
      <c r="B119" s="14" t="s">
        <v>590</v>
      </c>
    </row>
    <row r="120" spans="2:14" ht="15">
      <c r="B120" s="2" t="s">
        <v>591</v>
      </c>
    </row>
    <row r="121" spans="2:14" ht="15">
      <c r="B121" s="2" t="s">
        <v>592</v>
      </c>
    </row>
    <row r="122" spans="2:14" ht="15">
      <c r="B122" s="2" t="s">
        <v>593</v>
      </c>
    </row>
    <row r="123" spans="2:14" ht="15">
      <c r="B123" s="2" t="s">
        <v>594</v>
      </c>
    </row>
    <row r="124" spans="2:14" ht="15">
      <c r="B124" s="2" t="s">
        <v>595</v>
      </c>
    </row>
    <row r="125" spans="2:14" ht="15">
      <c r="B125" s="2" t="s">
        <v>596</v>
      </c>
    </row>
    <row r="126" spans="2:14" ht="15"/>
    <row r="127" spans="2:14" ht="15">
      <c r="B127" s="256" t="s">
        <v>641</v>
      </c>
    </row>
    <row r="130" ht="15"/>
    <row r="131" ht="15"/>
    <row r="132" ht="15"/>
    <row r="133" ht="15"/>
    <row r="134" ht="15"/>
    <row r="135" ht="15"/>
    <row r="136" ht="15"/>
    <row r="137" ht="15"/>
    <row r="138" ht="15"/>
    <row r="139" ht="15"/>
    <row r="140" ht="15"/>
    <row r="141" ht="15"/>
    <row r="142" ht="15"/>
    <row r="143" ht="15"/>
    <row r="144" ht="15"/>
    <row r="145" ht="15"/>
    <row r="146" ht="15"/>
    <row r="147" ht="15"/>
    <row r="148" ht="15"/>
    <row r="149" ht="15"/>
    <row r="150" ht="15"/>
    <row r="151" ht="15"/>
  </sheetData>
  <mergeCells count="22">
    <mergeCell ref="B113:N116"/>
    <mergeCell ref="AJ5:AJ6"/>
    <mergeCell ref="AK5:AK6"/>
    <mergeCell ref="AL5:AL6"/>
    <mergeCell ref="AC5:AC6"/>
    <mergeCell ref="AD5:AD6"/>
    <mergeCell ref="AE5:AE6"/>
    <mergeCell ref="AF5:AF6"/>
    <mergeCell ref="Y5:Y6"/>
    <mergeCell ref="Z5:Z6"/>
    <mergeCell ref="AA5:AA6"/>
    <mergeCell ref="AB5:AB6"/>
    <mergeCell ref="O5:O6"/>
    <mergeCell ref="P5:P6"/>
    <mergeCell ref="W5:W6"/>
    <mergeCell ref="X5:X6"/>
    <mergeCell ref="B111:N111"/>
    <mergeCell ref="B5:B6"/>
    <mergeCell ref="C5:C6"/>
    <mergeCell ref="D5:D6"/>
    <mergeCell ref="F5:F6"/>
    <mergeCell ref="E5:E6"/>
  </mergeCells>
  <phoneticPr fontId="10" type="noConversion"/>
  <pageMargins left="0.75" right="0.75" top="1" bottom="1" header="0.5" footer="0.5"/>
  <pageSetup orientation="portrait" r:id="rId1"/>
  <headerFooter alignWithMargins="0"/>
  <ignoredErrors>
    <ignoredError sqref="AI7 Q7" formula="1"/>
    <ignoredError sqref="Q11:Q13 Q16 Q18:Q19 Q21:Q25 Q30 Q33:Q36 Q37 Q39:Q43 Q45:Q49 Q53:Q55 Q57 Q59:Q61 Q63:Q64 Q67 Q69:Q70 Q75 Q77:Q78 Q81 Q83 Q88 Q91 Q95:Q96 Q99 Q101:Q103 Q105:Q107 Q28 Q51 Q9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heetViews>
  <sheetFormatPr defaultRowHeight="15"/>
  <cols>
    <col min="1" max="1" width="4.33203125" style="2" customWidth="1"/>
    <col min="2" max="2" width="13.83203125" style="2" customWidth="1"/>
    <col min="3" max="9" width="14.33203125" style="2" bestFit="1" customWidth="1"/>
    <col min="10" max="11" width="12" style="2" bestFit="1" customWidth="1"/>
    <col min="12" max="14" width="10.5" style="2" bestFit="1" customWidth="1"/>
    <col min="15" max="17" width="12" style="2" bestFit="1" customWidth="1"/>
    <col min="18" max="16384" width="9.33203125" style="2"/>
  </cols>
  <sheetData>
    <row r="1" spans="1:17" ht="18">
      <c r="B1" s="341" t="s">
        <v>540</v>
      </c>
      <c r="C1" s="341"/>
      <c r="D1" s="341"/>
      <c r="E1" s="341"/>
      <c r="F1" s="341"/>
      <c r="G1" s="341"/>
      <c r="H1" s="341"/>
      <c r="I1" s="341"/>
      <c r="J1" s="341"/>
      <c r="K1" s="341"/>
      <c r="L1" s="341"/>
      <c r="M1" s="341"/>
      <c r="N1" s="341"/>
      <c r="O1" s="341"/>
      <c r="P1" s="341"/>
      <c r="Q1" s="341"/>
    </row>
    <row r="2" spans="1:17" ht="18">
      <c r="A2" s="212"/>
      <c r="B2" s="264" t="s">
        <v>541</v>
      </c>
      <c r="C2" s="4"/>
      <c r="D2" s="4"/>
      <c r="E2" s="4"/>
      <c r="F2" s="4"/>
      <c r="G2" s="4"/>
      <c r="H2" s="4"/>
      <c r="I2" s="4"/>
      <c r="J2" s="4"/>
      <c r="K2" s="4"/>
      <c r="L2" s="4"/>
      <c r="M2" s="4"/>
      <c r="N2" s="4"/>
      <c r="O2" s="4"/>
      <c r="P2" s="4"/>
      <c r="Q2" s="4"/>
    </row>
    <row r="3" spans="1:17" ht="18">
      <c r="B3" s="264" t="s">
        <v>542</v>
      </c>
      <c r="C3" s="4"/>
      <c r="D3" s="4"/>
      <c r="E3" s="4"/>
      <c r="F3" s="4"/>
      <c r="G3" s="4"/>
      <c r="H3" s="4"/>
      <c r="I3" s="4"/>
      <c r="J3" s="4"/>
      <c r="K3" s="4"/>
      <c r="L3" s="4"/>
      <c r="M3" s="4"/>
      <c r="N3" s="4"/>
      <c r="O3" s="4"/>
      <c r="P3" s="4"/>
      <c r="Q3" s="4"/>
    </row>
    <row r="4" spans="1:17" ht="18">
      <c r="B4" s="264">
        <v>2014</v>
      </c>
      <c r="C4" s="4"/>
      <c r="D4" s="4"/>
      <c r="E4" s="4"/>
      <c r="F4" s="4"/>
      <c r="G4" s="4"/>
      <c r="H4" s="4"/>
      <c r="I4" s="4"/>
      <c r="J4" s="4"/>
      <c r="K4" s="4"/>
      <c r="L4" s="4"/>
      <c r="M4" s="4"/>
      <c r="N4" s="4"/>
      <c r="O4" s="4"/>
      <c r="P4" s="4"/>
      <c r="Q4" s="4"/>
    </row>
    <row r="5" spans="1:17" ht="13.5" customHeight="1">
      <c r="B5" s="246"/>
    </row>
    <row r="6" spans="1:17" ht="24.95" customHeight="1">
      <c r="B6" s="342" t="s">
        <v>548</v>
      </c>
      <c r="C6" s="344" t="s">
        <v>543</v>
      </c>
      <c r="D6" s="345"/>
      <c r="E6" s="346"/>
      <c r="F6" s="344" t="s">
        <v>544</v>
      </c>
      <c r="G6" s="345"/>
      <c r="H6" s="346"/>
      <c r="I6" s="344" t="s">
        <v>545</v>
      </c>
      <c r="J6" s="345"/>
      <c r="K6" s="346"/>
      <c r="L6" s="344" t="s">
        <v>546</v>
      </c>
      <c r="M6" s="345"/>
      <c r="N6" s="346"/>
      <c r="O6" s="344" t="s">
        <v>547</v>
      </c>
      <c r="P6" s="345"/>
      <c r="Q6" s="346"/>
    </row>
    <row r="7" spans="1:17" ht="24.95" customHeight="1">
      <c r="B7" s="343"/>
      <c r="C7" s="118" t="s">
        <v>435</v>
      </c>
      <c r="D7" s="118" t="s">
        <v>549</v>
      </c>
      <c r="E7" s="107" t="s">
        <v>550</v>
      </c>
      <c r="F7" s="118" t="s">
        <v>435</v>
      </c>
      <c r="G7" s="118" t="s">
        <v>549</v>
      </c>
      <c r="H7" s="107" t="s">
        <v>550</v>
      </c>
      <c r="I7" s="118" t="s">
        <v>435</v>
      </c>
      <c r="J7" s="118" t="s">
        <v>549</v>
      </c>
      <c r="K7" s="107" t="s">
        <v>550</v>
      </c>
      <c r="L7" s="118" t="s">
        <v>435</v>
      </c>
      <c r="M7" s="118" t="s">
        <v>549</v>
      </c>
      <c r="N7" s="107" t="s">
        <v>550</v>
      </c>
      <c r="O7" s="118" t="s">
        <v>435</v>
      </c>
      <c r="P7" s="118" t="s">
        <v>549</v>
      </c>
      <c r="Q7" s="107" t="s">
        <v>550</v>
      </c>
    </row>
    <row r="8" spans="1:17" ht="13.5" customHeight="1">
      <c r="B8" s="11"/>
      <c r="C8" s="54"/>
      <c r="D8" s="54"/>
      <c r="E8" s="135"/>
      <c r="F8" s="54"/>
      <c r="G8" s="54"/>
      <c r="H8" s="135"/>
      <c r="I8" s="54"/>
      <c r="J8" s="54"/>
      <c r="K8" s="135"/>
      <c r="L8" s="54"/>
      <c r="M8" s="54"/>
      <c r="N8" s="135"/>
      <c r="O8" s="54"/>
      <c r="P8" s="54"/>
      <c r="Q8" s="135"/>
    </row>
    <row r="9" spans="1:17" ht="24.95" customHeight="1">
      <c r="B9" s="54" t="s">
        <v>551</v>
      </c>
      <c r="C9" s="47">
        <v>112448</v>
      </c>
      <c r="D9" s="47">
        <v>57519</v>
      </c>
      <c r="E9" s="136">
        <v>54929</v>
      </c>
      <c r="F9" s="47">
        <v>84121</v>
      </c>
      <c r="G9" s="47">
        <v>43051</v>
      </c>
      <c r="H9" s="136">
        <v>41070</v>
      </c>
      <c r="I9" s="47">
        <v>22905</v>
      </c>
      <c r="J9" s="47">
        <v>11708</v>
      </c>
      <c r="K9" s="136">
        <v>11197</v>
      </c>
      <c r="L9" s="47">
        <v>1318</v>
      </c>
      <c r="M9" s="47">
        <v>673</v>
      </c>
      <c r="N9" s="136">
        <v>645</v>
      </c>
      <c r="O9" s="47">
        <v>4104</v>
      </c>
      <c r="P9" s="47">
        <v>2087</v>
      </c>
      <c r="Q9" s="136">
        <v>2017</v>
      </c>
    </row>
    <row r="10" spans="1:17" ht="24.95" customHeight="1">
      <c r="B10" s="137" t="s">
        <v>552</v>
      </c>
      <c r="C10" s="47">
        <v>457844</v>
      </c>
      <c r="D10" s="47">
        <v>234900</v>
      </c>
      <c r="E10" s="136">
        <v>222944</v>
      </c>
      <c r="F10" s="47">
        <v>343038</v>
      </c>
      <c r="G10" s="47">
        <v>176090</v>
      </c>
      <c r="H10" s="136">
        <v>166948</v>
      </c>
      <c r="I10" s="47">
        <v>92548</v>
      </c>
      <c r="J10" s="47">
        <v>47479</v>
      </c>
      <c r="K10" s="136">
        <v>45069</v>
      </c>
      <c r="L10" s="47">
        <v>5363</v>
      </c>
      <c r="M10" s="47">
        <v>2793</v>
      </c>
      <c r="N10" s="136">
        <v>2570</v>
      </c>
      <c r="O10" s="47">
        <v>16895</v>
      </c>
      <c r="P10" s="47">
        <v>8538</v>
      </c>
      <c r="Q10" s="136">
        <v>8357</v>
      </c>
    </row>
    <row r="11" spans="1:17" ht="24.95" customHeight="1">
      <c r="B11" s="137" t="s">
        <v>553</v>
      </c>
      <c r="C11" s="47">
        <v>605417</v>
      </c>
      <c r="D11" s="47">
        <v>309697</v>
      </c>
      <c r="E11" s="136">
        <v>295720</v>
      </c>
      <c r="F11" s="47">
        <v>461714</v>
      </c>
      <c r="G11" s="47">
        <v>236161</v>
      </c>
      <c r="H11" s="136">
        <v>225553</v>
      </c>
      <c r="I11" s="47">
        <v>113784</v>
      </c>
      <c r="J11" s="47">
        <v>58244</v>
      </c>
      <c r="K11" s="136">
        <v>55540</v>
      </c>
      <c r="L11" s="47">
        <v>7063</v>
      </c>
      <c r="M11" s="47">
        <v>3595</v>
      </c>
      <c r="N11" s="136">
        <v>3468</v>
      </c>
      <c r="O11" s="47">
        <v>22856</v>
      </c>
      <c r="P11" s="47">
        <v>11697</v>
      </c>
      <c r="Q11" s="136">
        <v>11159</v>
      </c>
    </row>
    <row r="12" spans="1:17" ht="24.95" customHeight="1">
      <c r="B12" s="138" t="s">
        <v>265</v>
      </c>
      <c r="C12" s="47">
        <v>644361</v>
      </c>
      <c r="D12" s="47">
        <v>329245</v>
      </c>
      <c r="E12" s="136">
        <v>315116</v>
      </c>
      <c r="F12" s="47">
        <v>499392</v>
      </c>
      <c r="G12" s="47">
        <v>255828</v>
      </c>
      <c r="H12" s="136">
        <v>243564</v>
      </c>
      <c r="I12" s="47">
        <v>114554</v>
      </c>
      <c r="J12" s="47">
        <v>58243</v>
      </c>
      <c r="K12" s="136">
        <v>56311</v>
      </c>
      <c r="L12" s="47">
        <v>7210</v>
      </c>
      <c r="M12" s="47">
        <v>3662</v>
      </c>
      <c r="N12" s="136">
        <v>3548</v>
      </c>
      <c r="O12" s="47">
        <v>23205</v>
      </c>
      <c r="P12" s="47">
        <v>11512</v>
      </c>
      <c r="Q12" s="136">
        <v>11693</v>
      </c>
    </row>
    <row r="13" spans="1:17" ht="24.95" customHeight="1">
      <c r="B13" s="137" t="s">
        <v>266</v>
      </c>
      <c r="C13" s="47">
        <v>676633</v>
      </c>
      <c r="D13" s="47">
        <v>346492</v>
      </c>
      <c r="E13" s="136">
        <v>330141</v>
      </c>
      <c r="F13" s="47">
        <v>524673</v>
      </c>
      <c r="G13" s="47">
        <v>269220</v>
      </c>
      <c r="H13" s="136">
        <v>255453</v>
      </c>
      <c r="I13" s="47">
        <v>120507</v>
      </c>
      <c r="J13" s="47">
        <v>61235</v>
      </c>
      <c r="K13" s="136">
        <v>59272</v>
      </c>
      <c r="L13" s="47">
        <v>7628</v>
      </c>
      <c r="M13" s="47">
        <v>3821</v>
      </c>
      <c r="N13" s="136">
        <v>3807</v>
      </c>
      <c r="O13" s="47">
        <v>23825</v>
      </c>
      <c r="P13" s="47">
        <v>12216</v>
      </c>
      <c r="Q13" s="136">
        <v>11609</v>
      </c>
    </row>
    <row r="14" spans="1:17" ht="24.95" customHeight="1">
      <c r="B14" s="137" t="s">
        <v>267</v>
      </c>
      <c r="C14" s="47">
        <v>730746</v>
      </c>
      <c r="D14" s="47">
        <v>371204</v>
      </c>
      <c r="E14" s="136">
        <v>359542</v>
      </c>
      <c r="F14" s="47">
        <v>553683</v>
      </c>
      <c r="G14" s="47">
        <v>282246</v>
      </c>
      <c r="H14" s="136">
        <v>271437</v>
      </c>
      <c r="I14" s="47">
        <v>139598</v>
      </c>
      <c r="J14" s="47">
        <v>69858</v>
      </c>
      <c r="K14" s="136">
        <v>69740</v>
      </c>
      <c r="L14" s="47">
        <v>8087</v>
      </c>
      <c r="M14" s="47">
        <v>4025</v>
      </c>
      <c r="N14" s="136">
        <v>4062</v>
      </c>
      <c r="O14" s="47">
        <v>29378</v>
      </c>
      <c r="P14" s="47">
        <v>15075</v>
      </c>
      <c r="Q14" s="136">
        <v>14303</v>
      </c>
    </row>
    <row r="15" spans="1:17" ht="24.95" customHeight="1">
      <c r="B15" s="137" t="s">
        <v>268</v>
      </c>
      <c r="C15" s="47">
        <v>608895</v>
      </c>
      <c r="D15" s="47">
        <v>307780</v>
      </c>
      <c r="E15" s="136">
        <v>301115</v>
      </c>
      <c r="F15" s="47">
        <v>475978</v>
      </c>
      <c r="G15" s="47">
        <v>242570</v>
      </c>
      <c r="H15" s="136">
        <v>233408</v>
      </c>
      <c r="I15" s="47">
        <v>102216</v>
      </c>
      <c r="J15" s="47">
        <v>50053</v>
      </c>
      <c r="K15" s="136">
        <v>52163</v>
      </c>
      <c r="L15" s="47">
        <v>5976</v>
      </c>
      <c r="M15" s="47">
        <v>3006</v>
      </c>
      <c r="N15" s="136">
        <v>2970</v>
      </c>
      <c r="O15" s="47">
        <v>24725</v>
      </c>
      <c r="P15" s="47">
        <v>12151</v>
      </c>
      <c r="Q15" s="136">
        <v>12574</v>
      </c>
    </row>
    <row r="16" spans="1:17" ht="24.95" customHeight="1">
      <c r="B16" s="137" t="s">
        <v>269</v>
      </c>
      <c r="C16" s="47">
        <v>592148</v>
      </c>
      <c r="D16" s="47">
        <v>295251</v>
      </c>
      <c r="E16" s="136">
        <v>296897</v>
      </c>
      <c r="F16" s="47">
        <v>471300</v>
      </c>
      <c r="G16" s="47">
        <v>237903</v>
      </c>
      <c r="H16" s="136">
        <v>233397</v>
      </c>
      <c r="I16" s="47">
        <v>89798</v>
      </c>
      <c r="J16" s="47">
        <v>42630</v>
      </c>
      <c r="K16" s="136">
        <v>47168</v>
      </c>
      <c r="L16" s="47">
        <v>5633</v>
      </c>
      <c r="M16" s="47">
        <v>2818</v>
      </c>
      <c r="N16" s="136">
        <v>2815</v>
      </c>
      <c r="O16" s="47">
        <v>25417</v>
      </c>
      <c r="P16" s="47">
        <v>11900</v>
      </c>
      <c r="Q16" s="136">
        <v>13517</v>
      </c>
    </row>
    <row r="17" spans="2:17" ht="24.95" customHeight="1">
      <c r="B17" s="137" t="s">
        <v>270</v>
      </c>
      <c r="C17" s="47">
        <v>566228</v>
      </c>
      <c r="D17" s="47">
        <v>281057</v>
      </c>
      <c r="E17" s="136">
        <v>285171</v>
      </c>
      <c r="F17" s="47">
        <v>448352</v>
      </c>
      <c r="G17" s="47">
        <v>225566</v>
      </c>
      <c r="H17" s="136">
        <v>222786</v>
      </c>
      <c r="I17" s="47">
        <v>87367</v>
      </c>
      <c r="J17" s="47">
        <v>40922</v>
      </c>
      <c r="K17" s="136">
        <v>46445</v>
      </c>
      <c r="L17" s="47">
        <v>5454</v>
      </c>
      <c r="M17" s="47">
        <v>2703</v>
      </c>
      <c r="N17" s="136">
        <v>2751</v>
      </c>
      <c r="O17" s="47">
        <v>25055</v>
      </c>
      <c r="P17" s="47">
        <v>11866</v>
      </c>
      <c r="Q17" s="136">
        <v>13189</v>
      </c>
    </row>
    <row r="18" spans="2:17" ht="24.95" customHeight="1">
      <c r="B18" s="137" t="s">
        <v>271</v>
      </c>
      <c r="C18" s="47">
        <v>622973</v>
      </c>
      <c r="D18" s="47">
        <v>308061</v>
      </c>
      <c r="E18" s="136">
        <v>314912</v>
      </c>
      <c r="F18" s="47">
        <v>493019</v>
      </c>
      <c r="G18" s="47">
        <v>247613</v>
      </c>
      <c r="H18" s="136">
        <v>245406</v>
      </c>
      <c r="I18" s="47">
        <v>98195</v>
      </c>
      <c r="J18" s="47">
        <v>45426</v>
      </c>
      <c r="K18" s="136">
        <v>52769</v>
      </c>
      <c r="L18" s="47">
        <v>5754</v>
      </c>
      <c r="M18" s="47">
        <v>2810</v>
      </c>
      <c r="N18" s="136">
        <v>2944</v>
      </c>
      <c r="O18" s="47">
        <v>26005</v>
      </c>
      <c r="P18" s="47">
        <v>12212</v>
      </c>
      <c r="Q18" s="136">
        <v>13793</v>
      </c>
    </row>
    <row r="19" spans="2:17" ht="24.95" customHeight="1">
      <c r="B19" s="137" t="s">
        <v>554</v>
      </c>
      <c r="C19" s="47">
        <v>659065</v>
      </c>
      <c r="D19" s="47">
        <v>326618</v>
      </c>
      <c r="E19" s="136">
        <v>332447</v>
      </c>
      <c r="F19" s="47">
        <v>541199</v>
      </c>
      <c r="G19" s="47">
        <v>270888</v>
      </c>
      <c r="H19" s="136">
        <v>270311</v>
      </c>
      <c r="I19" s="47">
        <v>91140</v>
      </c>
      <c r="J19" s="47">
        <v>42492</v>
      </c>
      <c r="K19" s="136">
        <v>48648</v>
      </c>
      <c r="L19" s="47">
        <v>5854</v>
      </c>
      <c r="M19" s="47">
        <v>2895</v>
      </c>
      <c r="N19" s="136">
        <v>2959</v>
      </c>
      <c r="O19" s="47">
        <v>20872</v>
      </c>
      <c r="P19" s="47">
        <v>10343</v>
      </c>
      <c r="Q19" s="136">
        <v>10529</v>
      </c>
    </row>
    <row r="20" spans="2:17" ht="24.95" customHeight="1">
      <c r="B20" s="137" t="s">
        <v>555</v>
      </c>
      <c r="C20" s="47">
        <v>736735</v>
      </c>
      <c r="D20" s="47">
        <v>362896</v>
      </c>
      <c r="E20" s="136">
        <v>373839</v>
      </c>
      <c r="F20" s="47">
        <v>620843</v>
      </c>
      <c r="G20" s="47">
        <v>308532</v>
      </c>
      <c r="H20" s="136">
        <v>312311</v>
      </c>
      <c r="I20" s="47">
        <v>92170</v>
      </c>
      <c r="J20" s="47">
        <v>42705</v>
      </c>
      <c r="K20" s="136">
        <v>49465</v>
      </c>
      <c r="L20" s="47">
        <v>6073</v>
      </c>
      <c r="M20" s="47">
        <v>3000</v>
      </c>
      <c r="N20" s="136">
        <v>3073</v>
      </c>
      <c r="O20" s="47">
        <v>17649</v>
      </c>
      <c r="P20" s="47">
        <v>8659</v>
      </c>
      <c r="Q20" s="136">
        <v>8990</v>
      </c>
    </row>
    <row r="21" spans="2:17" ht="24.95" customHeight="1">
      <c r="B21" s="137" t="s">
        <v>556</v>
      </c>
      <c r="C21" s="47">
        <v>732682</v>
      </c>
      <c r="D21" s="47">
        <v>357352</v>
      </c>
      <c r="E21" s="136">
        <v>375330</v>
      </c>
      <c r="F21" s="47">
        <v>621636</v>
      </c>
      <c r="G21" s="47">
        <v>306246</v>
      </c>
      <c r="H21" s="136">
        <v>315390</v>
      </c>
      <c r="I21" s="47">
        <v>91303</v>
      </c>
      <c r="J21" s="47">
        <v>41662</v>
      </c>
      <c r="K21" s="136">
        <v>49641</v>
      </c>
      <c r="L21" s="47">
        <v>5600</v>
      </c>
      <c r="M21" s="47">
        <v>2682</v>
      </c>
      <c r="N21" s="136">
        <v>2918</v>
      </c>
      <c r="O21" s="47">
        <v>14143</v>
      </c>
      <c r="P21" s="47">
        <v>6762</v>
      </c>
      <c r="Q21" s="136">
        <v>7381</v>
      </c>
    </row>
    <row r="22" spans="2:17" ht="24.95" customHeight="1">
      <c r="B22" s="137" t="s">
        <v>0</v>
      </c>
      <c r="C22" s="47">
        <v>633650</v>
      </c>
      <c r="D22" s="47">
        <v>305901</v>
      </c>
      <c r="E22" s="136">
        <v>327749</v>
      </c>
      <c r="F22" s="47">
        <v>542504</v>
      </c>
      <c r="G22" s="47">
        <v>265734</v>
      </c>
      <c r="H22" s="136">
        <v>276770</v>
      </c>
      <c r="I22" s="47">
        <v>75363</v>
      </c>
      <c r="J22" s="47">
        <v>33028</v>
      </c>
      <c r="K22" s="136">
        <v>42335</v>
      </c>
      <c r="L22" s="47">
        <v>4310</v>
      </c>
      <c r="M22" s="47">
        <v>2018</v>
      </c>
      <c r="N22" s="136">
        <v>2292</v>
      </c>
      <c r="O22" s="47">
        <v>11473</v>
      </c>
      <c r="P22" s="47">
        <v>5121</v>
      </c>
      <c r="Q22" s="136">
        <v>6352</v>
      </c>
    </row>
    <row r="23" spans="2:17" ht="24.95" customHeight="1">
      <c r="B23" s="137" t="s">
        <v>1</v>
      </c>
      <c r="C23" s="47">
        <v>505071</v>
      </c>
      <c r="D23" s="47">
        <v>240715</v>
      </c>
      <c r="E23" s="136">
        <v>264356</v>
      </c>
      <c r="F23" s="47">
        <v>435730</v>
      </c>
      <c r="G23" s="47">
        <v>210636</v>
      </c>
      <c r="H23" s="136">
        <v>225094</v>
      </c>
      <c r="I23" s="47">
        <v>56798</v>
      </c>
      <c r="J23" s="47">
        <v>24476</v>
      </c>
      <c r="K23" s="136">
        <v>32322</v>
      </c>
      <c r="L23" s="47">
        <v>3137</v>
      </c>
      <c r="M23" s="47">
        <v>1429</v>
      </c>
      <c r="N23" s="136">
        <v>1708</v>
      </c>
      <c r="O23" s="47">
        <v>9406</v>
      </c>
      <c r="P23" s="47">
        <v>4174</v>
      </c>
      <c r="Q23" s="136">
        <v>5232</v>
      </c>
    </row>
    <row r="24" spans="2:17" ht="24.95" customHeight="1">
      <c r="B24" s="137" t="s">
        <v>2</v>
      </c>
      <c r="C24" s="47">
        <v>366674</v>
      </c>
      <c r="D24" s="47">
        <v>170780</v>
      </c>
      <c r="E24" s="136">
        <v>195894</v>
      </c>
      <c r="F24" s="47">
        <v>321102</v>
      </c>
      <c r="G24" s="47">
        <v>151099</v>
      </c>
      <c r="H24" s="136">
        <v>170003</v>
      </c>
      <c r="I24" s="47">
        <v>37030</v>
      </c>
      <c r="J24" s="47">
        <v>15698</v>
      </c>
      <c r="K24" s="136">
        <v>21332</v>
      </c>
      <c r="L24" s="47">
        <v>1897</v>
      </c>
      <c r="M24" s="47">
        <v>903</v>
      </c>
      <c r="N24" s="136">
        <v>994</v>
      </c>
      <c r="O24" s="47">
        <v>6645</v>
      </c>
      <c r="P24" s="47">
        <v>3080</v>
      </c>
      <c r="Q24" s="136">
        <v>3565</v>
      </c>
    </row>
    <row r="25" spans="2:17" ht="24.95" customHeight="1">
      <c r="B25" s="137" t="s">
        <v>3</v>
      </c>
      <c r="C25" s="47">
        <v>257571</v>
      </c>
      <c r="D25" s="47">
        <v>114528</v>
      </c>
      <c r="E25" s="136">
        <v>143043</v>
      </c>
      <c r="F25" s="47">
        <v>227601</v>
      </c>
      <c r="G25" s="47">
        <v>102431</v>
      </c>
      <c r="H25" s="136">
        <v>125170</v>
      </c>
      <c r="I25" s="47">
        <v>24613</v>
      </c>
      <c r="J25" s="47">
        <v>9618</v>
      </c>
      <c r="K25" s="136">
        <v>14995</v>
      </c>
      <c r="L25" s="47">
        <v>1232</v>
      </c>
      <c r="M25" s="47">
        <v>520</v>
      </c>
      <c r="N25" s="136">
        <v>712</v>
      </c>
      <c r="O25" s="47">
        <v>4125</v>
      </c>
      <c r="P25" s="47">
        <v>1959</v>
      </c>
      <c r="Q25" s="136">
        <v>2166</v>
      </c>
    </row>
    <row r="26" spans="2:17" ht="24.95" customHeight="1">
      <c r="B26" s="137" t="s">
        <v>4</v>
      </c>
      <c r="C26" s="47">
        <v>189915</v>
      </c>
      <c r="D26" s="47">
        <v>77127</v>
      </c>
      <c r="E26" s="136">
        <v>112788</v>
      </c>
      <c r="F26" s="47">
        <v>168622</v>
      </c>
      <c r="G26" s="47">
        <v>69263</v>
      </c>
      <c r="H26" s="136">
        <v>99359</v>
      </c>
      <c r="I26" s="47">
        <v>18357</v>
      </c>
      <c r="J26" s="47">
        <v>6587</v>
      </c>
      <c r="K26" s="136">
        <v>11770</v>
      </c>
      <c r="L26" s="47">
        <v>697</v>
      </c>
      <c r="M26" s="47">
        <v>287</v>
      </c>
      <c r="N26" s="136">
        <v>410</v>
      </c>
      <c r="O26" s="47">
        <v>2239</v>
      </c>
      <c r="P26" s="47">
        <v>990</v>
      </c>
      <c r="Q26" s="136">
        <v>1249</v>
      </c>
    </row>
    <row r="27" spans="2:17" ht="24.95" customHeight="1">
      <c r="B27" s="137" t="s">
        <v>5</v>
      </c>
      <c r="C27" s="47">
        <v>210821</v>
      </c>
      <c r="D27" s="47">
        <v>71340</v>
      </c>
      <c r="E27" s="136">
        <v>139481</v>
      </c>
      <c r="F27" s="47">
        <v>188920</v>
      </c>
      <c r="G27" s="47">
        <v>64380</v>
      </c>
      <c r="H27" s="136">
        <v>124540</v>
      </c>
      <c r="I27" s="47">
        <v>19377</v>
      </c>
      <c r="J27" s="47">
        <v>6073</v>
      </c>
      <c r="K27" s="136">
        <v>13304</v>
      </c>
      <c r="L27" s="47">
        <v>636</v>
      </c>
      <c r="M27" s="47">
        <v>209</v>
      </c>
      <c r="N27" s="136">
        <v>427</v>
      </c>
      <c r="O27" s="47">
        <v>1888</v>
      </c>
      <c r="P27" s="47">
        <v>678</v>
      </c>
      <c r="Q27" s="136">
        <v>1210</v>
      </c>
    </row>
    <row r="28" spans="2:17" ht="24.95" customHeight="1">
      <c r="B28" s="54"/>
      <c r="C28" s="47"/>
      <c r="D28" s="47"/>
      <c r="E28" s="136"/>
      <c r="F28" s="47"/>
      <c r="G28" s="47"/>
      <c r="H28" s="136"/>
      <c r="I28" s="47"/>
      <c r="J28" s="47"/>
      <c r="K28" s="136"/>
      <c r="L28" s="47"/>
      <c r="M28" s="47"/>
      <c r="N28" s="136"/>
      <c r="O28" s="47"/>
      <c r="P28" s="47"/>
      <c r="Q28" s="136"/>
    </row>
    <row r="29" spans="2:17" ht="24.95" customHeight="1">
      <c r="B29" s="118" t="s">
        <v>174</v>
      </c>
      <c r="C29" s="75">
        <f>SUM(C9:C28)</f>
        <v>9909877</v>
      </c>
      <c r="D29" s="75">
        <f>SUM(D9:D28)</f>
        <v>4868463</v>
      </c>
      <c r="E29" s="109">
        <f t="shared" ref="E29:Q29" si="0">SUM(E9:E27)</f>
        <v>5041414</v>
      </c>
      <c r="F29" s="75">
        <f t="shared" si="0"/>
        <v>8023427</v>
      </c>
      <c r="G29" s="75">
        <f t="shared" si="0"/>
        <v>3965457</v>
      </c>
      <c r="H29" s="109">
        <f t="shared" si="0"/>
        <v>4057970</v>
      </c>
      <c r="I29" s="75">
        <f t="shared" si="0"/>
        <v>1487623</v>
      </c>
      <c r="J29" s="75">
        <f t="shared" si="0"/>
        <v>708137</v>
      </c>
      <c r="K29" s="109">
        <f t="shared" si="0"/>
        <v>779486</v>
      </c>
      <c r="L29" s="75">
        <f t="shared" si="0"/>
        <v>88922</v>
      </c>
      <c r="M29" s="75">
        <f t="shared" si="0"/>
        <v>43849</v>
      </c>
      <c r="N29" s="109">
        <f t="shared" si="0"/>
        <v>45073</v>
      </c>
      <c r="O29" s="75">
        <f t="shared" si="0"/>
        <v>309905</v>
      </c>
      <c r="P29" s="75">
        <f t="shared" si="0"/>
        <v>151020</v>
      </c>
      <c r="Q29" s="109">
        <f t="shared" si="0"/>
        <v>158885</v>
      </c>
    </row>
    <row r="30" spans="2:17" ht="12.75" customHeight="1"/>
    <row r="31" spans="2:17">
      <c r="B31" s="340" t="s">
        <v>601</v>
      </c>
      <c r="C31" s="340"/>
      <c r="D31" s="340"/>
      <c r="E31" s="340"/>
      <c r="F31" s="340"/>
      <c r="G31" s="340"/>
      <c r="H31" s="340"/>
      <c r="I31" s="340"/>
      <c r="J31" s="340"/>
      <c r="K31" s="340"/>
      <c r="L31" s="340"/>
      <c r="M31" s="340"/>
      <c r="N31" s="340"/>
      <c r="O31" s="340"/>
      <c r="P31" s="340"/>
      <c r="Q31" s="340"/>
    </row>
    <row r="32" spans="2:17">
      <c r="B32" s="340"/>
      <c r="C32" s="340"/>
      <c r="D32" s="340"/>
      <c r="E32" s="340"/>
      <c r="F32" s="340"/>
      <c r="G32" s="340"/>
      <c r="H32" s="340"/>
      <c r="I32" s="340"/>
      <c r="J32" s="340"/>
      <c r="K32" s="340"/>
      <c r="L32" s="340"/>
      <c r="M32" s="340"/>
      <c r="N32" s="340"/>
      <c r="O32" s="340"/>
      <c r="P32" s="340"/>
      <c r="Q32" s="340"/>
    </row>
    <row r="33" spans="17:17" ht="24.95" customHeight="1">
      <c r="Q33" s="139"/>
    </row>
  </sheetData>
  <mergeCells count="8">
    <mergeCell ref="B31:Q32"/>
    <mergeCell ref="B1:Q1"/>
    <mergeCell ref="B6:B7"/>
    <mergeCell ref="C6:E6"/>
    <mergeCell ref="F6:H6"/>
    <mergeCell ref="I6:K6"/>
    <mergeCell ref="L6:N6"/>
    <mergeCell ref="O6:Q6"/>
  </mergeCells>
  <phoneticPr fontId="10" type="noConversion"/>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1:62">
      <c r="B1" s="106"/>
    </row>
    <row r="2" spans="1:62">
      <c r="A2" s="212"/>
      <c r="B2" s="3" t="s">
        <v>6</v>
      </c>
      <c r="C2" s="4"/>
      <c r="D2" s="4"/>
      <c r="E2" s="4"/>
      <c r="F2" s="4"/>
      <c r="G2" s="4"/>
      <c r="H2" s="4"/>
    </row>
    <row r="3" spans="1:62" ht="15.75">
      <c r="B3" s="5" t="s">
        <v>7</v>
      </c>
      <c r="C3" s="4"/>
      <c r="D3" s="4"/>
      <c r="E3" s="4"/>
      <c r="F3" s="4"/>
      <c r="G3" s="4"/>
      <c r="H3" s="4"/>
    </row>
    <row r="4" spans="1:62">
      <c r="B4" s="3" t="s">
        <v>617</v>
      </c>
      <c r="C4" s="4"/>
      <c r="D4" s="4"/>
      <c r="E4" s="4"/>
      <c r="F4" s="4"/>
      <c r="G4" s="4"/>
      <c r="H4" s="4"/>
    </row>
    <row r="5" spans="1:62" ht="15" customHeight="1">
      <c r="B5" s="7" t="s">
        <v>8</v>
      </c>
      <c r="C5" s="19" t="s">
        <v>9</v>
      </c>
      <c r="D5" s="19" t="s">
        <v>10</v>
      </c>
      <c r="E5" s="19" t="s">
        <v>11</v>
      </c>
      <c r="F5" s="19" t="s">
        <v>12</v>
      </c>
      <c r="G5" s="19" t="s">
        <v>13</v>
      </c>
      <c r="H5" s="19" t="s">
        <v>14</v>
      </c>
    </row>
    <row r="6" spans="1:62">
      <c r="B6" s="8" t="s">
        <v>15</v>
      </c>
      <c r="C6" s="140">
        <v>6.8900000000000003E-3</v>
      </c>
      <c r="D6" s="91">
        <v>100000</v>
      </c>
      <c r="E6" s="91">
        <v>689</v>
      </c>
      <c r="F6" s="91">
        <v>99395</v>
      </c>
      <c r="G6" s="91">
        <v>7795683</v>
      </c>
      <c r="H6" s="141">
        <v>77.956999999999994</v>
      </c>
    </row>
    <row r="7" spans="1:62">
      <c r="B7" s="8" t="s">
        <v>16</v>
      </c>
      <c r="C7" s="140">
        <v>8.9999999999999998E-4</v>
      </c>
      <c r="D7" s="47">
        <v>99311</v>
      </c>
      <c r="E7" s="47">
        <v>89</v>
      </c>
      <c r="F7" s="47">
        <v>397020</v>
      </c>
      <c r="G7" s="47">
        <v>7696288</v>
      </c>
      <c r="H7" s="142">
        <v>77.497</v>
      </c>
    </row>
    <row r="8" spans="1:62">
      <c r="B8" s="8" t="s">
        <v>17</v>
      </c>
      <c r="C8" s="140">
        <v>5.2999999999999998E-4</v>
      </c>
      <c r="D8" s="47">
        <v>99222</v>
      </c>
      <c r="E8" s="47">
        <v>52</v>
      </c>
      <c r="F8" s="47">
        <v>495972</v>
      </c>
      <c r="G8" s="47">
        <v>7299268</v>
      </c>
      <c r="H8" s="142">
        <v>73.564999999999998</v>
      </c>
    </row>
    <row r="9" spans="1:62">
      <c r="B9" s="8" t="s">
        <v>18</v>
      </c>
      <c r="C9" s="140">
        <v>7.3999999999999999E-4</v>
      </c>
      <c r="D9" s="47">
        <v>99170</v>
      </c>
      <c r="E9" s="47">
        <v>73</v>
      </c>
      <c r="F9" s="47">
        <v>495704</v>
      </c>
      <c r="G9" s="47">
        <v>6803296</v>
      </c>
      <c r="H9" s="142">
        <v>68.602000000000004</v>
      </c>
    </row>
    <row r="10" spans="1:62">
      <c r="B10" s="8" t="s">
        <v>19</v>
      </c>
      <c r="C10" s="140">
        <v>2.32E-3</v>
      </c>
      <c r="D10" s="47">
        <v>99097</v>
      </c>
      <c r="E10" s="47">
        <v>230</v>
      </c>
      <c r="F10" s="47">
        <v>494993</v>
      </c>
      <c r="G10" s="47">
        <v>6307592</v>
      </c>
      <c r="H10" s="142">
        <v>63.651000000000003</v>
      </c>
      <c r="BD10" s="143"/>
      <c r="BF10" s="143"/>
    </row>
    <row r="11" spans="1:62">
      <c r="B11" s="8" t="s">
        <v>20</v>
      </c>
      <c r="C11" s="140">
        <v>4.79E-3</v>
      </c>
      <c r="D11" s="47">
        <v>98867</v>
      </c>
      <c r="E11" s="47">
        <v>473</v>
      </c>
      <c r="F11" s="47">
        <v>493225</v>
      </c>
      <c r="G11" s="47">
        <v>5812599</v>
      </c>
      <c r="H11" s="142">
        <v>58.792000000000002</v>
      </c>
      <c r="BD11" s="143"/>
      <c r="BF11" s="143"/>
    </row>
    <row r="12" spans="1:62">
      <c r="B12" s="8" t="s">
        <v>21</v>
      </c>
      <c r="C12" s="140">
        <v>5.8799999999999998E-3</v>
      </c>
      <c r="D12" s="47">
        <v>98394</v>
      </c>
      <c r="E12" s="47">
        <v>579</v>
      </c>
      <c r="F12" s="47">
        <v>490564</v>
      </c>
      <c r="G12" s="47">
        <v>5319374</v>
      </c>
      <c r="H12" s="142">
        <v>54.061999999999998</v>
      </c>
    </row>
    <row r="13" spans="1:62">
      <c r="B13" s="8" t="s">
        <v>22</v>
      </c>
      <c r="C13" s="140">
        <v>6.8900000000000003E-3</v>
      </c>
      <c r="D13" s="47">
        <v>97815</v>
      </c>
      <c r="E13" s="47">
        <v>674</v>
      </c>
      <c r="F13" s="47">
        <v>487429</v>
      </c>
      <c r="G13" s="47">
        <v>4828810</v>
      </c>
      <c r="H13" s="142">
        <v>49.366999999999997</v>
      </c>
    </row>
    <row r="14" spans="1:62">
      <c r="B14" s="8" t="s">
        <v>23</v>
      </c>
      <c r="C14" s="140">
        <v>7.8700000000000003E-3</v>
      </c>
      <c r="D14" s="47">
        <v>97141</v>
      </c>
      <c r="E14" s="47">
        <v>765</v>
      </c>
      <c r="F14" s="47">
        <v>483888</v>
      </c>
      <c r="G14" s="47">
        <v>4341381</v>
      </c>
      <c r="H14" s="142">
        <v>44.692</v>
      </c>
    </row>
    <row r="15" spans="1:62">
      <c r="B15" s="8" t="s">
        <v>24</v>
      </c>
      <c r="C15" s="140">
        <v>1.1730000000000001E-2</v>
      </c>
      <c r="D15" s="47">
        <v>96376</v>
      </c>
      <c r="E15" s="47">
        <v>1130</v>
      </c>
      <c r="F15" s="47">
        <v>479219</v>
      </c>
      <c r="G15" s="47">
        <v>3857493</v>
      </c>
      <c r="H15" s="142">
        <v>40.024999999999999</v>
      </c>
      <c r="BD15" s="143"/>
      <c r="BF15" s="143"/>
      <c r="BH15" s="143"/>
      <c r="BJ15" s="143"/>
    </row>
    <row r="16" spans="1:62">
      <c r="B16" s="8" t="s">
        <v>25</v>
      </c>
      <c r="C16" s="140">
        <v>1.626E-2</v>
      </c>
      <c r="D16" s="47">
        <v>95246</v>
      </c>
      <c r="E16" s="47">
        <v>1549</v>
      </c>
      <c r="F16" s="47">
        <v>472614</v>
      </c>
      <c r="G16" s="47">
        <v>3378274</v>
      </c>
      <c r="H16" s="142">
        <v>35.469000000000001</v>
      </c>
      <c r="AV16" s="143"/>
      <c r="AX16" s="143"/>
      <c r="BD16" s="143"/>
      <c r="BF16" s="143"/>
    </row>
    <row r="17" spans="2:9">
      <c r="B17" s="8" t="s">
        <v>26</v>
      </c>
      <c r="C17" s="140">
        <v>2.5069999999999999E-2</v>
      </c>
      <c r="D17" s="47">
        <v>93697</v>
      </c>
      <c r="E17" s="47">
        <v>2349</v>
      </c>
      <c r="F17" s="47">
        <v>463023</v>
      </c>
      <c r="G17" s="47">
        <v>2905660</v>
      </c>
      <c r="H17" s="142">
        <v>31.010999999999999</v>
      </c>
    </row>
    <row r="18" spans="2:9">
      <c r="B18" s="8" t="s">
        <v>27</v>
      </c>
      <c r="C18" s="140">
        <v>3.8260000000000002E-2</v>
      </c>
      <c r="D18" s="47">
        <v>91348</v>
      </c>
      <c r="E18" s="47">
        <v>3495</v>
      </c>
      <c r="F18" s="47">
        <v>448481</v>
      </c>
      <c r="G18" s="47">
        <v>2442637</v>
      </c>
      <c r="H18" s="142">
        <v>26.74</v>
      </c>
    </row>
    <row r="19" spans="2:9">
      <c r="B19" s="8" t="s">
        <v>28</v>
      </c>
      <c r="C19" s="140">
        <v>5.2699999999999997E-2</v>
      </c>
      <c r="D19" s="47">
        <v>87853</v>
      </c>
      <c r="E19" s="47">
        <v>4630</v>
      </c>
      <c r="F19" s="47">
        <v>428281</v>
      </c>
      <c r="G19" s="47">
        <v>1994156</v>
      </c>
      <c r="H19" s="142">
        <v>22.699000000000002</v>
      </c>
    </row>
    <row r="20" spans="2:9">
      <c r="B20" s="8" t="s">
        <v>29</v>
      </c>
      <c r="C20" s="140">
        <v>7.5230000000000005E-2</v>
      </c>
      <c r="D20" s="47">
        <v>83223</v>
      </c>
      <c r="E20" s="47">
        <v>6261</v>
      </c>
      <c r="F20" s="47">
        <v>401363</v>
      </c>
      <c r="G20" s="47">
        <v>1565875</v>
      </c>
      <c r="H20" s="142">
        <v>18.815000000000001</v>
      </c>
    </row>
    <row r="21" spans="2:9">
      <c r="B21" s="8" t="s">
        <v>30</v>
      </c>
      <c r="C21" s="140">
        <v>0.11379</v>
      </c>
      <c r="D21" s="47">
        <v>76962</v>
      </c>
      <c r="E21" s="47">
        <v>8758</v>
      </c>
      <c r="F21" s="47">
        <v>364241</v>
      </c>
      <c r="G21" s="47">
        <v>1164512</v>
      </c>
      <c r="H21" s="142">
        <v>15.131</v>
      </c>
    </row>
    <row r="22" spans="2:9">
      <c r="B22" s="8" t="s">
        <v>31</v>
      </c>
      <c r="C22" s="140">
        <v>0.17838000000000001</v>
      </c>
      <c r="D22" s="47">
        <v>68204</v>
      </c>
      <c r="E22" s="47">
        <v>12166</v>
      </c>
      <c r="F22" s="47">
        <v>312172</v>
      </c>
      <c r="G22" s="47">
        <v>800271</v>
      </c>
      <c r="H22" s="142">
        <v>11.733000000000001</v>
      </c>
    </row>
    <row r="23" spans="2:9">
      <c r="B23" s="8" t="s">
        <v>32</v>
      </c>
      <c r="C23" s="140">
        <v>0.27600000000000002</v>
      </c>
      <c r="D23" s="47">
        <v>56038</v>
      </c>
      <c r="E23" s="47">
        <v>15466</v>
      </c>
      <c r="F23" s="47">
        <v>244667</v>
      </c>
      <c r="G23" s="47">
        <v>488099</v>
      </c>
      <c r="H23" s="142">
        <v>8.7100000000000009</v>
      </c>
    </row>
    <row r="24" spans="2:9">
      <c r="B24" s="6" t="s">
        <v>5</v>
      </c>
      <c r="C24" s="147">
        <v>1</v>
      </c>
      <c r="D24" s="66">
        <v>40572</v>
      </c>
      <c r="E24" s="66">
        <v>40572</v>
      </c>
      <c r="F24" s="66">
        <v>243432</v>
      </c>
      <c r="G24" s="66">
        <v>243432</v>
      </c>
      <c r="H24" s="144">
        <v>6</v>
      </c>
    </row>
    <row r="26" spans="2:9">
      <c r="B26" s="349" t="s">
        <v>602</v>
      </c>
      <c r="C26" s="349"/>
      <c r="D26" s="349"/>
      <c r="E26" s="349"/>
      <c r="F26" s="349"/>
      <c r="G26" s="349"/>
      <c r="H26" s="349"/>
      <c r="I26" s="349"/>
    </row>
    <row r="27" spans="2:9">
      <c r="B27" s="349"/>
      <c r="C27" s="349"/>
      <c r="D27" s="349"/>
      <c r="E27" s="349"/>
      <c r="F27" s="349"/>
      <c r="G27" s="349"/>
      <c r="H27" s="349"/>
      <c r="I27" s="349"/>
    </row>
    <row r="28" spans="2:9">
      <c r="B28" s="265"/>
      <c r="C28" s="265"/>
      <c r="D28" s="265"/>
      <c r="E28" s="265"/>
      <c r="F28" s="265"/>
      <c r="G28" s="265"/>
      <c r="H28" s="265"/>
      <c r="I28" s="265"/>
    </row>
    <row r="29" spans="2:9">
      <c r="B29" s="266" t="s">
        <v>603</v>
      </c>
      <c r="C29" s="267"/>
      <c r="D29" s="267"/>
      <c r="E29" s="267"/>
      <c r="F29" s="267"/>
      <c r="G29" s="267"/>
      <c r="H29" s="267"/>
    </row>
    <row r="30" spans="2:9">
      <c r="B30" s="347" t="s">
        <v>604</v>
      </c>
      <c r="C30" s="347"/>
      <c r="D30" s="347"/>
      <c r="E30" s="347"/>
      <c r="F30" s="347"/>
      <c r="G30" s="347"/>
      <c r="H30" s="347"/>
    </row>
    <row r="31" spans="2:9">
      <c r="B31" s="347"/>
      <c r="C31" s="347"/>
      <c r="D31" s="347"/>
      <c r="E31" s="347"/>
      <c r="F31" s="347"/>
      <c r="G31" s="347"/>
      <c r="H31" s="347"/>
    </row>
    <row r="32" spans="2:9">
      <c r="B32" s="347" t="s">
        <v>605</v>
      </c>
      <c r="C32" s="347"/>
      <c r="D32" s="347"/>
      <c r="E32" s="347"/>
      <c r="F32" s="347"/>
      <c r="G32" s="347"/>
      <c r="H32" s="347"/>
    </row>
    <row r="33" spans="2:9">
      <c r="B33" s="347"/>
      <c r="C33" s="347"/>
      <c r="D33" s="347"/>
      <c r="E33" s="347"/>
      <c r="F33" s="347"/>
      <c r="G33" s="347"/>
      <c r="H33" s="347"/>
    </row>
    <row r="34" spans="2:9">
      <c r="B34" s="347" t="s">
        <v>606</v>
      </c>
      <c r="C34" s="347"/>
      <c r="D34" s="347"/>
      <c r="E34" s="347"/>
      <c r="F34" s="347"/>
      <c r="G34" s="347"/>
      <c r="H34" s="347"/>
    </row>
    <row r="35" spans="2:9">
      <c r="B35" s="347"/>
      <c r="C35" s="347"/>
      <c r="D35" s="347"/>
      <c r="E35" s="347"/>
      <c r="F35" s="347"/>
      <c r="G35" s="347"/>
      <c r="H35" s="347"/>
    </row>
    <row r="36" spans="2:9">
      <c r="B36" s="347" t="s">
        <v>607</v>
      </c>
      <c r="C36" s="347"/>
      <c r="D36" s="347"/>
      <c r="E36" s="347"/>
      <c r="F36" s="347"/>
      <c r="G36" s="347"/>
      <c r="H36" s="347"/>
      <c r="I36" s="347"/>
    </row>
    <row r="37" spans="2:9">
      <c r="B37" s="347"/>
      <c r="C37" s="347"/>
      <c r="D37" s="347"/>
      <c r="E37" s="347"/>
      <c r="F37" s="347"/>
      <c r="G37" s="347"/>
      <c r="H37" s="347"/>
      <c r="I37" s="347"/>
    </row>
    <row r="38" spans="2:9">
      <c r="B38" s="347" t="s">
        <v>608</v>
      </c>
      <c r="C38" s="347"/>
      <c r="D38" s="347"/>
      <c r="E38" s="347"/>
      <c r="F38" s="347"/>
      <c r="G38" s="347"/>
      <c r="H38" s="347"/>
    </row>
    <row r="39" spans="2:9">
      <c r="B39" s="347"/>
      <c r="C39" s="347"/>
      <c r="D39" s="347"/>
      <c r="E39" s="347"/>
      <c r="F39" s="347"/>
      <c r="G39" s="347"/>
      <c r="H39" s="347"/>
    </row>
    <row r="40" spans="2:9">
      <c r="B40" s="347" t="s">
        <v>609</v>
      </c>
      <c r="C40" s="347"/>
      <c r="D40" s="347"/>
      <c r="E40" s="347"/>
      <c r="F40" s="347"/>
      <c r="G40" s="347"/>
      <c r="H40" s="347"/>
    </row>
    <row r="41" spans="2:9">
      <c r="B41" s="347"/>
      <c r="C41" s="347"/>
      <c r="D41" s="347"/>
      <c r="E41" s="347"/>
      <c r="F41" s="347"/>
      <c r="G41" s="347"/>
      <c r="H41" s="347"/>
    </row>
    <row r="42" spans="2:9">
      <c r="B42" s="268"/>
      <c r="C42" s="268"/>
      <c r="D42" s="268"/>
      <c r="E42" s="268"/>
      <c r="F42" s="268"/>
      <c r="G42" s="268"/>
      <c r="H42" s="268"/>
    </row>
    <row r="43" spans="2:9">
      <c r="B43" s="348" t="s">
        <v>621</v>
      </c>
      <c r="C43" s="348"/>
      <c r="D43" s="348"/>
      <c r="E43" s="348"/>
      <c r="F43" s="348"/>
      <c r="G43" s="348"/>
      <c r="H43" s="348"/>
    </row>
    <row r="44" spans="2:9">
      <c r="B44" s="348"/>
      <c r="C44" s="348"/>
      <c r="D44" s="348"/>
      <c r="E44" s="348"/>
      <c r="F44" s="348"/>
      <c r="G44" s="348"/>
      <c r="H44" s="348"/>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1:62">
      <c r="B1" s="106"/>
    </row>
    <row r="2" spans="1:62">
      <c r="A2" s="212"/>
      <c r="B2" s="3" t="s">
        <v>47</v>
      </c>
      <c r="C2" s="4"/>
      <c r="D2" s="4"/>
      <c r="E2" s="4"/>
      <c r="F2" s="4"/>
      <c r="G2" s="4"/>
      <c r="H2" s="4"/>
    </row>
    <row r="3" spans="1:62" ht="15.75">
      <c r="B3" s="5" t="s">
        <v>48</v>
      </c>
      <c r="C3" s="4"/>
      <c r="D3" s="4"/>
      <c r="E3" s="4"/>
      <c r="F3" s="4"/>
      <c r="G3" s="4"/>
      <c r="H3" s="4"/>
    </row>
    <row r="4" spans="1:62">
      <c r="B4" s="3" t="s">
        <v>617</v>
      </c>
      <c r="C4" s="4"/>
      <c r="D4" s="4"/>
      <c r="E4" s="4"/>
      <c r="F4" s="4"/>
      <c r="G4" s="4"/>
      <c r="H4" s="4"/>
    </row>
    <row r="5" spans="1:62" ht="15" customHeight="1">
      <c r="B5" s="7" t="s">
        <v>8</v>
      </c>
      <c r="C5" s="19" t="s">
        <v>9</v>
      </c>
      <c r="D5" s="19" t="s">
        <v>10</v>
      </c>
      <c r="E5" s="19" t="s">
        <v>11</v>
      </c>
      <c r="F5" s="19" t="s">
        <v>12</v>
      </c>
      <c r="G5" s="19" t="s">
        <v>13</v>
      </c>
      <c r="H5" s="19" t="s">
        <v>14</v>
      </c>
    </row>
    <row r="6" spans="1:62">
      <c r="B6" s="8" t="s">
        <v>15</v>
      </c>
      <c r="C6" s="145">
        <v>7.77E-3</v>
      </c>
      <c r="D6" s="91">
        <v>100000</v>
      </c>
      <c r="E6" s="91">
        <v>777</v>
      </c>
      <c r="F6" s="91">
        <v>99313</v>
      </c>
      <c r="G6" s="91">
        <v>7556174</v>
      </c>
      <c r="H6" s="141">
        <v>75.561999999999998</v>
      </c>
    </row>
    <row r="7" spans="1:62">
      <c r="B7" s="8" t="s">
        <v>16</v>
      </c>
      <c r="C7" s="146">
        <v>9.8999999999999999E-4</v>
      </c>
      <c r="D7" s="47">
        <v>99223</v>
      </c>
      <c r="E7" s="47">
        <v>98</v>
      </c>
      <c r="F7" s="47">
        <v>396646</v>
      </c>
      <c r="G7" s="47">
        <v>7456861</v>
      </c>
      <c r="H7" s="142">
        <v>75.153000000000006</v>
      </c>
    </row>
    <row r="8" spans="1:62">
      <c r="B8" s="8" t="s">
        <v>17</v>
      </c>
      <c r="C8" s="146">
        <v>5.9999999999999995E-4</v>
      </c>
      <c r="D8" s="47">
        <v>99125</v>
      </c>
      <c r="E8" s="47">
        <v>59</v>
      </c>
      <c r="F8" s="47">
        <v>495469</v>
      </c>
      <c r="G8" s="47">
        <v>7060215</v>
      </c>
      <c r="H8" s="142">
        <v>71.224999999999994</v>
      </c>
    </row>
    <row r="9" spans="1:62">
      <c r="B9" s="8" t="s">
        <v>18</v>
      </c>
      <c r="C9" s="146">
        <v>8.0000000000000004E-4</v>
      </c>
      <c r="D9" s="47">
        <v>99066</v>
      </c>
      <c r="E9" s="47">
        <v>80</v>
      </c>
      <c r="F9" s="47">
        <v>495186</v>
      </c>
      <c r="G9" s="47">
        <v>6564746</v>
      </c>
      <c r="H9" s="142">
        <v>66.266000000000005</v>
      </c>
    </row>
    <row r="10" spans="1:62">
      <c r="B10" s="8" t="s">
        <v>19</v>
      </c>
      <c r="C10" s="146">
        <v>3.3300000000000001E-3</v>
      </c>
      <c r="D10" s="47">
        <v>98986</v>
      </c>
      <c r="E10" s="47">
        <v>329</v>
      </c>
      <c r="F10" s="47">
        <v>494232</v>
      </c>
      <c r="G10" s="47">
        <v>6069560</v>
      </c>
      <c r="H10" s="142">
        <v>61.317</v>
      </c>
      <c r="BD10" s="143"/>
      <c r="BF10" s="143"/>
    </row>
    <row r="11" spans="1:62">
      <c r="B11" s="8" t="s">
        <v>20</v>
      </c>
      <c r="C11" s="146">
        <v>6.8500000000000002E-3</v>
      </c>
      <c r="D11" s="47">
        <v>98657</v>
      </c>
      <c r="E11" s="47">
        <v>676</v>
      </c>
      <c r="F11" s="47">
        <v>491693</v>
      </c>
      <c r="G11" s="47">
        <v>5575328</v>
      </c>
      <c r="H11" s="142">
        <v>56.512</v>
      </c>
      <c r="BD11" s="143"/>
      <c r="BF11" s="143"/>
    </row>
    <row r="12" spans="1:62">
      <c r="B12" s="8" t="s">
        <v>21</v>
      </c>
      <c r="C12" s="146">
        <v>8.2100000000000003E-3</v>
      </c>
      <c r="D12" s="47">
        <v>97981</v>
      </c>
      <c r="E12" s="47">
        <v>804</v>
      </c>
      <c r="F12" s="47">
        <v>487939</v>
      </c>
      <c r="G12" s="47">
        <v>5083635</v>
      </c>
      <c r="H12" s="142">
        <v>51.884</v>
      </c>
    </row>
    <row r="13" spans="1:62">
      <c r="B13" s="8" t="s">
        <v>22</v>
      </c>
      <c r="C13" s="146">
        <v>9.1400000000000006E-3</v>
      </c>
      <c r="D13" s="47">
        <v>97177</v>
      </c>
      <c r="E13" s="47">
        <v>888</v>
      </c>
      <c r="F13" s="47">
        <v>483694</v>
      </c>
      <c r="G13" s="47">
        <v>4595696</v>
      </c>
      <c r="H13" s="142">
        <v>47.292000000000002</v>
      </c>
    </row>
    <row r="14" spans="1:62">
      <c r="B14" s="8" t="s">
        <v>23</v>
      </c>
      <c r="C14" s="146">
        <v>9.7800000000000005E-3</v>
      </c>
      <c r="D14" s="47">
        <v>96289</v>
      </c>
      <c r="E14" s="47">
        <v>941</v>
      </c>
      <c r="F14" s="47">
        <v>479197</v>
      </c>
      <c r="G14" s="47">
        <v>4112002</v>
      </c>
      <c r="H14" s="142">
        <v>42.704999999999998</v>
      </c>
    </row>
    <row r="15" spans="1:62">
      <c r="B15" s="8" t="s">
        <v>24</v>
      </c>
      <c r="C15" s="146">
        <v>1.4489999999999999E-2</v>
      </c>
      <c r="D15" s="47">
        <v>95348</v>
      </c>
      <c r="E15" s="47">
        <v>1382</v>
      </c>
      <c r="F15" s="47">
        <v>473468</v>
      </c>
      <c r="G15" s="47">
        <v>3632805</v>
      </c>
      <c r="H15" s="142">
        <v>38.1</v>
      </c>
      <c r="BD15" s="143"/>
      <c r="BF15" s="143"/>
      <c r="BH15" s="143"/>
      <c r="BJ15" s="143"/>
    </row>
    <row r="16" spans="1:62">
      <c r="B16" s="8" t="s">
        <v>25</v>
      </c>
      <c r="C16" s="146">
        <v>1.9369999999999998E-2</v>
      </c>
      <c r="D16" s="47">
        <v>93966</v>
      </c>
      <c r="E16" s="47">
        <v>1820</v>
      </c>
      <c r="F16" s="47">
        <v>465581</v>
      </c>
      <c r="G16" s="47">
        <v>3159337</v>
      </c>
      <c r="H16" s="142">
        <v>33.622</v>
      </c>
      <c r="AV16" s="143"/>
      <c r="AX16" s="143"/>
      <c r="BD16" s="143"/>
      <c r="BF16" s="143"/>
    </row>
    <row r="17" spans="2:9">
      <c r="B17" s="8" t="s">
        <v>26</v>
      </c>
      <c r="C17" s="146">
        <v>3.0429999999999999E-2</v>
      </c>
      <c r="D17" s="47">
        <v>92146</v>
      </c>
      <c r="E17" s="47">
        <v>2804</v>
      </c>
      <c r="F17" s="47">
        <v>454229</v>
      </c>
      <c r="G17" s="47">
        <v>2693756</v>
      </c>
      <c r="H17" s="142">
        <v>29.234000000000002</v>
      </c>
    </row>
    <row r="18" spans="2:9">
      <c r="B18" s="8" t="s">
        <v>27</v>
      </c>
      <c r="C18" s="146">
        <v>4.7329999999999997E-2</v>
      </c>
      <c r="D18" s="47">
        <v>89342</v>
      </c>
      <c r="E18" s="47">
        <v>4229</v>
      </c>
      <c r="F18" s="47">
        <v>436713</v>
      </c>
      <c r="G18" s="47">
        <v>2239527</v>
      </c>
      <c r="H18" s="142">
        <v>25.067</v>
      </c>
    </row>
    <row r="19" spans="2:9">
      <c r="B19" s="8" t="s">
        <v>28</v>
      </c>
      <c r="C19" s="146">
        <v>6.5199999999999994E-2</v>
      </c>
      <c r="D19" s="47">
        <v>85113</v>
      </c>
      <c r="E19" s="47">
        <v>5549</v>
      </c>
      <c r="F19" s="47">
        <v>412312</v>
      </c>
      <c r="G19" s="47">
        <v>1802814</v>
      </c>
      <c r="H19" s="142">
        <v>21.181000000000001</v>
      </c>
    </row>
    <row r="20" spans="2:9">
      <c r="B20" s="8" t="s">
        <v>29</v>
      </c>
      <c r="C20" s="146">
        <v>8.9700000000000002E-2</v>
      </c>
      <c r="D20" s="47">
        <v>79564</v>
      </c>
      <c r="E20" s="47">
        <v>7137</v>
      </c>
      <c r="F20" s="47">
        <v>380888</v>
      </c>
      <c r="G20" s="47">
        <v>1390502</v>
      </c>
      <c r="H20" s="142">
        <v>17.477</v>
      </c>
    </row>
    <row r="21" spans="2:9">
      <c r="B21" s="8" t="s">
        <v>30</v>
      </c>
      <c r="C21" s="146">
        <v>0.13346</v>
      </c>
      <c r="D21" s="47">
        <v>72427</v>
      </c>
      <c r="E21" s="47">
        <v>9666</v>
      </c>
      <c r="F21" s="47">
        <v>339303</v>
      </c>
      <c r="G21" s="47">
        <v>1009614</v>
      </c>
      <c r="H21" s="142">
        <v>13.94</v>
      </c>
    </row>
    <row r="22" spans="2:9">
      <c r="B22" s="8" t="s">
        <v>31</v>
      </c>
      <c r="C22" s="146">
        <v>0.20674999999999999</v>
      </c>
      <c r="D22" s="47">
        <v>62761</v>
      </c>
      <c r="E22" s="47">
        <v>12976</v>
      </c>
      <c r="F22" s="47">
        <v>282888</v>
      </c>
      <c r="G22" s="47">
        <v>670311</v>
      </c>
      <c r="H22" s="142">
        <v>10.68</v>
      </c>
    </row>
    <row r="23" spans="2:9">
      <c r="B23" s="8" t="s">
        <v>32</v>
      </c>
      <c r="C23" s="146">
        <v>0.32019999999999998</v>
      </c>
      <c r="D23" s="47">
        <v>49785</v>
      </c>
      <c r="E23" s="47">
        <v>15941</v>
      </c>
      <c r="F23" s="47">
        <v>211434</v>
      </c>
      <c r="G23" s="47">
        <v>387423</v>
      </c>
      <c r="H23" s="142">
        <v>7.782</v>
      </c>
    </row>
    <row r="24" spans="2:9">
      <c r="B24" s="6" t="s">
        <v>5</v>
      </c>
      <c r="C24" s="147">
        <v>1</v>
      </c>
      <c r="D24" s="66">
        <v>33844</v>
      </c>
      <c r="E24" s="66">
        <v>33844</v>
      </c>
      <c r="F24" s="66">
        <v>175989</v>
      </c>
      <c r="G24" s="66">
        <v>175989</v>
      </c>
      <c r="H24" s="144">
        <v>5.2</v>
      </c>
    </row>
    <row r="26" spans="2:9">
      <c r="B26" s="349" t="s">
        <v>602</v>
      </c>
      <c r="C26" s="349"/>
      <c r="D26" s="349"/>
      <c r="E26" s="349"/>
      <c r="F26" s="349"/>
      <c r="G26" s="349"/>
      <c r="H26" s="349"/>
      <c r="I26" s="349"/>
    </row>
    <row r="27" spans="2:9">
      <c r="B27" s="349"/>
      <c r="C27" s="349"/>
      <c r="D27" s="349"/>
      <c r="E27" s="349"/>
      <c r="F27" s="349"/>
      <c r="G27" s="349"/>
      <c r="H27" s="349"/>
      <c r="I27" s="349"/>
    </row>
    <row r="28" spans="2:9">
      <c r="B28" s="265"/>
      <c r="C28" s="265"/>
      <c r="D28" s="265"/>
      <c r="E28" s="265"/>
      <c r="F28" s="265"/>
      <c r="G28" s="265"/>
      <c r="H28" s="265"/>
      <c r="I28" s="265"/>
    </row>
    <row r="29" spans="2:9">
      <c r="B29" s="266" t="s">
        <v>603</v>
      </c>
      <c r="C29" s="267"/>
      <c r="D29" s="267"/>
      <c r="E29" s="267"/>
      <c r="F29" s="267"/>
      <c r="G29" s="267"/>
      <c r="H29" s="267"/>
    </row>
    <row r="30" spans="2:9">
      <c r="B30" s="347" t="s">
        <v>604</v>
      </c>
      <c r="C30" s="347"/>
      <c r="D30" s="347"/>
      <c r="E30" s="347"/>
      <c r="F30" s="347"/>
      <c r="G30" s="347"/>
      <c r="H30" s="347"/>
    </row>
    <row r="31" spans="2:9">
      <c r="B31" s="347"/>
      <c r="C31" s="347"/>
      <c r="D31" s="347"/>
      <c r="E31" s="347"/>
      <c r="F31" s="347"/>
      <c r="G31" s="347"/>
      <c r="H31" s="347"/>
    </row>
    <row r="32" spans="2:9">
      <c r="B32" s="347" t="s">
        <v>605</v>
      </c>
      <c r="C32" s="347"/>
      <c r="D32" s="347"/>
      <c r="E32" s="347"/>
      <c r="F32" s="347"/>
      <c r="G32" s="347"/>
      <c r="H32" s="347"/>
    </row>
    <row r="33" spans="2:9">
      <c r="B33" s="347"/>
      <c r="C33" s="347"/>
      <c r="D33" s="347"/>
      <c r="E33" s="347"/>
      <c r="F33" s="347"/>
      <c r="G33" s="347"/>
      <c r="H33" s="347"/>
    </row>
    <row r="34" spans="2:9">
      <c r="B34" s="347" t="s">
        <v>606</v>
      </c>
      <c r="C34" s="347"/>
      <c r="D34" s="347"/>
      <c r="E34" s="347"/>
      <c r="F34" s="347"/>
      <c r="G34" s="347"/>
      <c r="H34" s="347"/>
    </row>
    <row r="35" spans="2:9">
      <c r="B35" s="347"/>
      <c r="C35" s="347"/>
      <c r="D35" s="347"/>
      <c r="E35" s="347"/>
      <c r="F35" s="347"/>
      <c r="G35" s="347"/>
      <c r="H35" s="347"/>
    </row>
    <row r="36" spans="2:9">
      <c r="B36" s="347" t="s">
        <v>607</v>
      </c>
      <c r="C36" s="347"/>
      <c r="D36" s="347"/>
      <c r="E36" s="347"/>
      <c r="F36" s="347"/>
      <c r="G36" s="347"/>
      <c r="H36" s="347"/>
      <c r="I36" s="347"/>
    </row>
    <row r="37" spans="2:9">
      <c r="B37" s="347"/>
      <c r="C37" s="347"/>
      <c r="D37" s="347"/>
      <c r="E37" s="347"/>
      <c r="F37" s="347"/>
      <c r="G37" s="347"/>
      <c r="H37" s="347"/>
      <c r="I37" s="347"/>
    </row>
    <row r="38" spans="2:9">
      <c r="B38" s="347" t="s">
        <v>608</v>
      </c>
      <c r="C38" s="347"/>
      <c r="D38" s="347"/>
      <c r="E38" s="347"/>
      <c r="F38" s="347"/>
      <c r="G38" s="347"/>
      <c r="H38" s="347"/>
    </row>
    <row r="39" spans="2:9">
      <c r="B39" s="347"/>
      <c r="C39" s="347"/>
      <c r="D39" s="347"/>
      <c r="E39" s="347"/>
      <c r="F39" s="347"/>
      <c r="G39" s="347"/>
      <c r="H39" s="347"/>
    </row>
    <row r="40" spans="2:9">
      <c r="B40" s="347" t="s">
        <v>609</v>
      </c>
      <c r="C40" s="347"/>
      <c r="D40" s="347"/>
      <c r="E40" s="347"/>
      <c r="F40" s="347"/>
      <c r="G40" s="347"/>
      <c r="H40" s="347"/>
    </row>
    <row r="41" spans="2:9">
      <c r="B41" s="347"/>
      <c r="C41" s="347"/>
      <c r="D41" s="347"/>
      <c r="E41" s="347"/>
      <c r="F41" s="347"/>
      <c r="G41" s="347"/>
      <c r="H41" s="347"/>
    </row>
    <row r="42" spans="2:9">
      <c r="B42" s="268"/>
      <c r="C42" s="268"/>
      <c r="D42" s="268"/>
      <c r="E42" s="268"/>
      <c r="F42" s="268"/>
      <c r="G42" s="268"/>
      <c r="H42" s="268"/>
    </row>
    <row r="43" spans="2:9">
      <c r="B43" s="348" t="s">
        <v>621</v>
      </c>
      <c r="C43" s="348"/>
      <c r="D43" s="348"/>
      <c r="E43" s="348"/>
      <c r="F43" s="348"/>
      <c r="G43" s="348"/>
      <c r="H43" s="348"/>
    </row>
    <row r="44" spans="2:9">
      <c r="B44" s="348"/>
      <c r="C44" s="348"/>
      <c r="D44" s="348"/>
      <c r="E44" s="348"/>
      <c r="F44" s="348"/>
      <c r="G44" s="348"/>
      <c r="H44" s="348"/>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1:62">
      <c r="B1" s="106"/>
    </row>
    <row r="2" spans="1:62">
      <c r="A2" s="212"/>
      <c r="B2" s="3" t="s">
        <v>45</v>
      </c>
      <c r="C2" s="4"/>
      <c r="D2" s="4"/>
      <c r="E2" s="4"/>
      <c r="F2" s="4"/>
      <c r="G2" s="4"/>
      <c r="H2" s="4"/>
    </row>
    <row r="3" spans="1:62" ht="15.75">
      <c r="B3" s="5" t="s">
        <v>46</v>
      </c>
      <c r="C3" s="4"/>
      <c r="D3" s="4"/>
      <c r="E3" s="4"/>
      <c r="F3" s="4"/>
      <c r="G3" s="4"/>
      <c r="H3" s="4"/>
    </row>
    <row r="4" spans="1:62">
      <c r="B4" s="3" t="s">
        <v>617</v>
      </c>
      <c r="C4" s="4"/>
      <c r="D4" s="4"/>
      <c r="E4" s="4"/>
      <c r="F4" s="4"/>
      <c r="G4" s="4"/>
      <c r="H4" s="4"/>
    </row>
    <row r="5" spans="1:62" ht="15" customHeight="1">
      <c r="B5" s="7" t="s">
        <v>8</v>
      </c>
      <c r="C5" s="19" t="s">
        <v>9</v>
      </c>
      <c r="D5" s="19" t="s">
        <v>10</v>
      </c>
      <c r="E5" s="19" t="s">
        <v>11</v>
      </c>
      <c r="F5" s="19" t="s">
        <v>12</v>
      </c>
      <c r="G5" s="19" t="s">
        <v>13</v>
      </c>
      <c r="H5" s="19" t="s">
        <v>14</v>
      </c>
    </row>
    <row r="6" spans="1:62">
      <c r="B6" s="8" t="s">
        <v>15</v>
      </c>
      <c r="C6" s="145">
        <v>5.9500000000000004E-3</v>
      </c>
      <c r="D6" s="91">
        <v>100000</v>
      </c>
      <c r="E6" s="91">
        <v>595</v>
      </c>
      <c r="F6" s="91">
        <v>99482</v>
      </c>
      <c r="G6" s="91">
        <v>8031754</v>
      </c>
      <c r="H6" s="141">
        <v>80.317999999999998</v>
      </c>
    </row>
    <row r="7" spans="1:62">
      <c r="B7" s="8" t="s">
        <v>16</v>
      </c>
      <c r="C7" s="146">
        <v>8.0999999999999996E-4</v>
      </c>
      <c r="D7" s="47">
        <v>99405</v>
      </c>
      <c r="E7" s="47">
        <v>80</v>
      </c>
      <c r="F7" s="47">
        <v>397418</v>
      </c>
      <c r="G7" s="47">
        <v>7932272</v>
      </c>
      <c r="H7" s="142">
        <v>79.798000000000002</v>
      </c>
    </row>
    <row r="8" spans="1:62">
      <c r="B8" s="8" t="s">
        <v>17</v>
      </c>
      <c r="C8" s="146">
        <v>4.6000000000000001E-4</v>
      </c>
      <c r="D8" s="47">
        <v>99325</v>
      </c>
      <c r="E8" s="47">
        <v>45</v>
      </c>
      <c r="F8" s="47">
        <v>496505</v>
      </c>
      <c r="G8" s="47">
        <v>7534854</v>
      </c>
      <c r="H8" s="142">
        <v>75.861000000000004</v>
      </c>
    </row>
    <row r="9" spans="1:62">
      <c r="B9" s="8" t="s">
        <v>18</v>
      </c>
      <c r="C9" s="146">
        <v>6.7000000000000002E-4</v>
      </c>
      <c r="D9" s="47">
        <v>99280</v>
      </c>
      <c r="E9" s="47">
        <v>66</v>
      </c>
      <c r="F9" s="47">
        <v>496252</v>
      </c>
      <c r="G9" s="47">
        <v>7038349</v>
      </c>
      <c r="H9" s="142">
        <v>70.894000000000005</v>
      </c>
    </row>
    <row r="10" spans="1:62">
      <c r="B10" s="8" t="s">
        <v>19</v>
      </c>
      <c r="C10" s="146">
        <v>1.2600000000000001E-3</v>
      </c>
      <c r="D10" s="47">
        <v>99214</v>
      </c>
      <c r="E10" s="47">
        <v>125</v>
      </c>
      <c r="F10" s="47">
        <v>495799</v>
      </c>
      <c r="G10" s="47">
        <v>6542097</v>
      </c>
      <c r="H10" s="142">
        <v>65.938999999999993</v>
      </c>
      <c r="BD10" s="143"/>
      <c r="BF10" s="143"/>
    </row>
    <row r="11" spans="1:62">
      <c r="B11" s="8" t="s">
        <v>20</v>
      </c>
      <c r="C11" s="146">
        <v>2.65E-3</v>
      </c>
      <c r="D11" s="47">
        <v>99089</v>
      </c>
      <c r="E11" s="47">
        <v>263</v>
      </c>
      <c r="F11" s="47">
        <v>494833</v>
      </c>
      <c r="G11" s="47">
        <v>6046298</v>
      </c>
      <c r="H11" s="142">
        <v>61.018999999999998</v>
      </c>
      <c r="BD11" s="143"/>
      <c r="BF11" s="143"/>
    </row>
    <row r="12" spans="1:62">
      <c r="B12" s="8" t="s">
        <v>21</v>
      </c>
      <c r="C12" s="146">
        <v>3.5000000000000001E-3</v>
      </c>
      <c r="D12" s="47">
        <v>98826</v>
      </c>
      <c r="E12" s="47">
        <v>346</v>
      </c>
      <c r="F12" s="47">
        <v>493306</v>
      </c>
      <c r="G12" s="47">
        <v>5551465</v>
      </c>
      <c r="H12" s="142">
        <v>56.173999999999999</v>
      </c>
    </row>
    <row r="13" spans="1:62">
      <c r="B13" s="8" t="s">
        <v>22</v>
      </c>
      <c r="C13" s="146">
        <v>4.6499999999999996E-3</v>
      </c>
      <c r="D13" s="47">
        <v>98480</v>
      </c>
      <c r="E13" s="47">
        <v>458</v>
      </c>
      <c r="F13" s="47">
        <v>491305</v>
      </c>
      <c r="G13" s="47">
        <v>5058159</v>
      </c>
      <c r="H13" s="142">
        <v>51.362000000000002</v>
      </c>
    </row>
    <row r="14" spans="1:62">
      <c r="B14" s="8" t="s">
        <v>23</v>
      </c>
      <c r="C14" s="146">
        <v>6.0000000000000001E-3</v>
      </c>
      <c r="D14" s="47">
        <v>98022</v>
      </c>
      <c r="E14" s="47">
        <v>588</v>
      </c>
      <c r="F14" s="47">
        <v>488728</v>
      </c>
      <c r="G14" s="47">
        <v>4566854</v>
      </c>
      <c r="H14" s="142">
        <v>46.59</v>
      </c>
    </row>
    <row r="15" spans="1:62">
      <c r="B15" s="8" t="s">
        <v>24</v>
      </c>
      <c r="C15" s="146">
        <v>9.0100000000000006E-3</v>
      </c>
      <c r="D15" s="47">
        <v>97434</v>
      </c>
      <c r="E15" s="47">
        <v>878</v>
      </c>
      <c r="F15" s="47">
        <v>485119</v>
      </c>
      <c r="G15" s="47">
        <v>4078126</v>
      </c>
      <c r="H15" s="142">
        <v>41.854999999999997</v>
      </c>
      <c r="BD15" s="143"/>
      <c r="BF15" s="143"/>
      <c r="BH15" s="143"/>
      <c r="BJ15" s="143"/>
    </row>
    <row r="16" spans="1:62">
      <c r="B16" s="8" t="s">
        <v>25</v>
      </c>
      <c r="C16" s="146">
        <v>1.32E-2</v>
      </c>
      <c r="D16" s="47">
        <v>96556</v>
      </c>
      <c r="E16" s="47">
        <v>1274</v>
      </c>
      <c r="F16" s="47">
        <v>479807</v>
      </c>
      <c r="G16" s="47">
        <v>3593007</v>
      </c>
      <c r="H16" s="142">
        <v>37.212000000000003</v>
      </c>
      <c r="AV16" s="143"/>
      <c r="AX16" s="143"/>
      <c r="BD16" s="143"/>
      <c r="BF16" s="143"/>
    </row>
    <row r="17" spans="2:9">
      <c r="B17" s="8" t="s">
        <v>26</v>
      </c>
      <c r="C17" s="146">
        <v>1.984E-2</v>
      </c>
      <c r="D17" s="47">
        <v>95282</v>
      </c>
      <c r="E17" s="47">
        <v>1890</v>
      </c>
      <c r="F17" s="47">
        <v>471997</v>
      </c>
      <c r="G17" s="47">
        <v>3113200</v>
      </c>
      <c r="H17" s="142">
        <v>32.673999999999999</v>
      </c>
    </row>
    <row r="18" spans="2:9">
      <c r="B18" s="8" t="s">
        <v>27</v>
      </c>
      <c r="C18" s="146">
        <v>2.955E-2</v>
      </c>
      <c r="D18" s="47">
        <v>93392</v>
      </c>
      <c r="E18" s="47">
        <v>2760</v>
      </c>
      <c r="F18" s="47">
        <v>460441</v>
      </c>
      <c r="G18" s="47">
        <v>2641203</v>
      </c>
      <c r="H18" s="142">
        <v>28.280999999999999</v>
      </c>
    </row>
    <row r="19" spans="2:9">
      <c r="B19" s="8" t="s">
        <v>28</v>
      </c>
      <c r="C19" s="146">
        <v>4.0899999999999999E-2</v>
      </c>
      <c r="D19" s="47">
        <v>90632</v>
      </c>
      <c r="E19" s="47">
        <v>3707</v>
      </c>
      <c r="F19" s="47">
        <v>444452</v>
      </c>
      <c r="G19" s="47">
        <v>2180762</v>
      </c>
      <c r="H19" s="142">
        <v>24.062000000000001</v>
      </c>
    </row>
    <row r="20" spans="2:9">
      <c r="B20" s="8" t="s">
        <v>29</v>
      </c>
      <c r="C20" s="146">
        <v>6.1870000000000001E-2</v>
      </c>
      <c r="D20" s="47">
        <v>86925</v>
      </c>
      <c r="E20" s="47">
        <v>5378</v>
      </c>
      <c r="F20" s="47">
        <v>422075</v>
      </c>
      <c r="G20" s="47">
        <v>1736310</v>
      </c>
      <c r="H20" s="142">
        <v>19.975000000000001</v>
      </c>
    </row>
    <row r="21" spans="2:9">
      <c r="B21" s="8" t="s">
        <v>30</v>
      </c>
      <c r="C21" s="146">
        <v>9.6320000000000003E-2</v>
      </c>
      <c r="D21" s="47">
        <v>81547</v>
      </c>
      <c r="E21" s="47">
        <v>7854</v>
      </c>
      <c r="F21" s="47">
        <v>389442</v>
      </c>
      <c r="G21" s="47">
        <v>1314235</v>
      </c>
      <c r="H21" s="142">
        <v>16.116</v>
      </c>
    </row>
    <row r="22" spans="2:9">
      <c r="B22" s="8" t="s">
        <v>31</v>
      </c>
      <c r="C22" s="146">
        <v>0.15498999999999999</v>
      </c>
      <c r="D22" s="47">
        <v>73693</v>
      </c>
      <c r="E22" s="47">
        <v>11422</v>
      </c>
      <c r="F22" s="47">
        <v>341597</v>
      </c>
      <c r="G22" s="47">
        <v>924793</v>
      </c>
      <c r="H22" s="142">
        <v>12.548999999999999</v>
      </c>
    </row>
    <row r="23" spans="2:9">
      <c r="B23" s="8" t="s">
        <v>32</v>
      </c>
      <c r="C23" s="146">
        <v>0.24426999999999999</v>
      </c>
      <c r="D23" s="47">
        <v>62271</v>
      </c>
      <c r="E23" s="47">
        <v>15211</v>
      </c>
      <c r="F23" s="47">
        <v>277306</v>
      </c>
      <c r="G23" s="47">
        <v>583196</v>
      </c>
      <c r="H23" s="142">
        <v>9.3650000000000002</v>
      </c>
    </row>
    <row r="24" spans="2:9">
      <c r="B24" s="6" t="s">
        <v>5</v>
      </c>
      <c r="C24" s="147">
        <v>1</v>
      </c>
      <c r="D24" s="66">
        <v>47060</v>
      </c>
      <c r="E24" s="66">
        <v>47060</v>
      </c>
      <c r="F24" s="66">
        <v>305890</v>
      </c>
      <c r="G24" s="66">
        <v>305890</v>
      </c>
      <c r="H24" s="144">
        <v>6.5</v>
      </c>
    </row>
    <row r="26" spans="2:9">
      <c r="B26" s="349" t="s">
        <v>602</v>
      </c>
      <c r="C26" s="349"/>
      <c r="D26" s="349"/>
      <c r="E26" s="349"/>
      <c r="F26" s="349"/>
      <c r="G26" s="349"/>
      <c r="H26" s="349"/>
      <c r="I26" s="349"/>
    </row>
    <row r="27" spans="2:9">
      <c r="B27" s="349"/>
      <c r="C27" s="349"/>
      <c r="D27" s="349"/>
      <c r="E27" s="349"/>
      <c r="F27" s="349"/>
      <c r="G27" s="349"/>
      <c r="H27" s="349"/>
      <c r="I27" s="349"/>
    </row>
    <row r="28" spans="2:9">
      <c r="B28" s="265"/>
      <c r="C28" s="265"/>
      <c r="D28" s="265"/>
      <c r="E28" s="265"/>
      <c r="F28" s="265"/>
      <c r="G28" s="265"/>
      <c r="H28" s="265"/>
      <c r="I28" s="265"/>
    </row>
    <row r="29" spans="2:9">
      <c r="B29" s="266" t="s">
        <v>603</v>
      </c>
      <c r="C29" s="267"/>
      <c r="D29" s="267"/>
      <c r="E29" s="267"/>
      <c r="F29" s="267"/>
      <c r="G29" s="267"/>
      <c r="H29" s="267"/>
    </row>
    <row r="30" spans="2:9">
      <c r="B30" s="347" t="s">
        <v>604</v>
      </c>
      <c r="C30" s="347"/>
      <c r="D30" s="347"/>
      <c r="E30" s="347"/>
      <c r="F30" s="347"/>
      <c r="G30" s="347"/>
      <c r="H30" s="347"/>
    </row>
    <row r="31" spans="2:9">
      <c r="B31" s="347"/>
      <c r="C31" s="347"/>
      <c r="D31" s="347"/>
      <c r="E31" s="347"/>
      <c r="F31" s="347"/>
      <c r="G31" s="347"/>
      <c r="H31" s="347"/>
    </row>
    <row r="32" spans="2:9">
      <c r="B32" s="347" t="s">
        <v>605</v>
      </c>
      <c r="C32" s="347"/>
      <c r="D32" s="347"/>
      <c r="E32" s="347"/>
      <c r="F32" s="347"/>
      <c r="G32" s="347"/>
      <c r="H32" s="347"/>
    </row>
    <row r="33" spans="2:9">
      <c r="B33" s="347"/>
      <c r="C33" s="347"/>
      <c r="D33" s="347"/>
      <c r="E33" s="347"/>
      <c r="F33" s="347"/>
      <c r="G33" s="347"/>
      <c r="H33" s="347"/>
    </row>
    <row r="34" spans="2:9">
      <c r="B34" s="347" t="s">
        <v>606</v>
      </c>
      <c r="C34" s="347"/>
      <c r="D34" s="347"/>
      <c r="E34" s="347"/>
      <c r="F34" s="347"/>
      <c r="G34" s="347"/>
      <c r="H34" s="347"/>
    </row>
    <row r="35" spans="2:9">
      <c r="B35" s="347"/>
      <c r="C35" s="347"/>
      <c r="D35" s="347"/>
      <c r="E35" s="347"/>
      <c r="F35" s="347"/>
      <c r="G35" s="347"/>
      <c r="H35" s="347"/>
    </row>
    <row r="36" spans="2:9">
      <c r="B36" s="347" t="s">
        <v>607</v>
      </c>
      <c r="C36" s="347"/>
      <c r="D36" s="347"/>
      <c r="E36" s="347"/>
      <c r="F36" s="347"/>
      <c r="G36" s="347"/>
      <c r="H36" s="347"/>
      <c r="I36" s="347"/>
    </row>
    <row r="37" spans="2:9">
      <c r="B37" s="347"/>
      <c r="C37" s="347"/>
      <c r="D37" s="347"/>
      <c r="E37" s="347"/>
      <c r="F37" s="347"/>
      <c r="G37" s="347"/>
      <c r="H37" s="347"/>
      <c r="I37" s="347"/>
    </row>
    <row r="38" spans="2:9">
      <c r="B38" s="347" t="s">
        <v>608</v>
      </c>
      <c r="C38" s="347"/>
      <c r="D38" s="347"/>
      <c r="E38" s="347"/>
      <c r="F38" s="347"/>
      <c r="G38" s="347"/>
      <c r="H38" s="347"/>
    </row>
    <row r="39" spans="2:9">
      <c r="B39" s="347"/>
      <c r="C39" s="347"/>
      <c r="D39" s="347"/>
      <c r="E39" s="347"/>
      <c r="F39" s="347"/>
      <c r="G39" s="347"/>
      <c r="H39" s="347"/>
    </row>
    <row r="40" spans="2:9">
      <c r="B40" s="347" t="s">
        <v>609</v>
      </c>
      <c r="C40" s="347"/>
      <c r="D40" s="347"/>
      <c r="E40" s="347"/>
      <c r="F40" s="347"/>
      <c r="G40" s="347"/>
      <c r="H40" s="347"/>
    </row>
    <row r="41" spans="2:9">
      <c r="B41" s="347"/>
      <c r="C41" s="347"/>
      <c r="D41" s="347"/>
      <c r="E41" s="347"/>
      <c r="F41" s="347"/>
      <c r="G41" s="347"/>
      <c r="H41" s="347"/>
    </row>
    <row r="42" spans="2:9">
      <c r="B42" s="268"/>
      <c r="C42" s="268"/>
      <c r="D42" s="268"/>
      <c r="E42" s="268"/>
      <c r="F42" s="268"/>
      <c r="G42" s="268"/>
      <c r="H42" s="268"/>
    </row>
    <row r="43" spans="2:9">
      <c r="B43" s="348" t="s">
        <v>621</v>
      </c>
      <c r="C43" s="348"/>
      <c r="D43" s="348"/>
      <c r="E43" s="348"/>
      <c r="F43" s="348"/>
      <c r="G43" s="348"/>
      <c r="H43" s="348"/>
    </row>
    <row r="44" spans="2:9">
      <c r="B44" s="348"/>
      <c r="C44" s="348"/>
      <c r="D44" s="348"/>
      <c r="E44" s="348"/>
      <c r="F44" s="348"/>
      <c r="G44" s="348"/>
      <c r="H44" s="348"/>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1:62">
      <c r="B1" s="106"/>
    </row>
    <row r="2" spans="1:62">
      <c r="A2" s="212"/>
      <c r="B2" s="3" t="s">
        <v>43</v>
      </c>
      <c r="C2" s="4"/>
      <c r="D2" s="4"/>
      <c r="E2" s="4"/>
      <c r="F2" s="4"/>
      <c r="G2" s="4"/>
      <c r="H2" s="4"/>
    </row>
    <row r="3" spans="1:62" ht="15.75">
      <c r="B3" s="5" t="s">
        <v>44</v>
      </c>
      <c r="C3" s="4"/>
      <c r="D3" s="4"/>
      <c r="E3" s="4"/>
      <c r="F3" s="4"/>
      <c r="G3" s="4"/>
      <c r="H3" s="4"/>
    </row>
    <row r="4" spans="1:62">
      <c r="B4" s="3" t="s">
        <v>617</v>
      </c>
      <c r="C4" s="4"/>
      <c r="D4" s="4"/>
      <c r="E4" s="4"/>
      <c r="F4" s="4"/>
      <c r="G4" s="4"/>
      <c r="H4" s="4"/>
    </row>
    <row r="5" spans="1:62" ht="15" customHeight="1">
      <c r="B5" s="7" t="s">
        <v>8</v>
      </c>
      <c r="C5" s="19" t="s">
        <v>9</v>
      </c>
      <c r="D5" s="19" t="s">
        <v>10</v>
      </c>
      <c r="E5" s="19" t="s">
        <v>11</v>
      </c>
      <c r="F5" s="19" t="s">
        <v>12</v>
      </c>
      <c r="G5" s="19" t="s">
        <v>13</v>
      </c>
      <c r="H5" s="19" t="s">
        <v>14</v>
      </c>
    </row>
    <row r="6" spans="1:62">
      <c r="B6" s="8" t="s">
        <v>15</v>
      </c>
      <c r="C6" s="145">
        <v>5.3699999999999998E-3</v>
      </c>
      <c r="D6" s="91">
        <v>100000</v>
      </c>
      <c r="E6" s="91">
        <v>537</v>
      </c>
      <c r="F6" s="91">
        <v>99528</v>
      </c>
      <c r="G6" s="91">
        <v>7861259</v>
      </c>
      <c r="H6" s="141">
        <v>78.613</v>
      </c>
    </row>
    <row r="7" spans="1:62">
      <c r="B7" s="8" t="s">
        <v>16</v>
      </c>
      <c r="C7" s="146">
        <v>7.1000000000000002E-4</v>
      </c>
      <c r="D7" s="47">
        <v>99463</v>
      </c>
      <c r="E7" s="47">
        <v>71</v>
      </c>
      <c r="F7" s="47">
        <v>397673</v>
      </c>
      <c r="G7" s="47">
        <v>7761731</v>
      </c>
      <c r="H7" s="142">
        <v>78.036000000000001</v>
      </c>
    </row>
    <row r="8" spans="1:62">
      <c r="B8" s="8" t="s">
        <v>17</v>
      </c>
      <c r="C8" s="146">
        <v>4.0999999999999999E-4</v>
      </c>
      <c r="D8" s="47">
        <v>99392</v>
      </c>
      <c r="E8" s="47">
        <v>41</v>
      </c>
      <c r="F8" s="47">
        <v>496854</v>
      </c>
      <c r="G8" s="47">
        <v>7364058</v>
      </c>
      <c r="H8" s="142">
        <v>74.090999999999994</v>
      </c>
    </row>
    <row r="9" spans="1:62">
      <c r="B9" s="8" t="s">
        <v>18</v>
      </c>
      <c r="C9" s="146">
        <v>7.2000000000000005E-4</v>
      </c>
      <c r="D9" s="47">
        <v>99351</v>
      </c>
      <c r="E9" s="47">
        <v>72</v>
      </c>
      <c r="F9" s="47">
        <v>496609</v>
      </c>
      <c r="G9" s="47">
        <v>6867204</v>
      </c>
      <c r="H9" s="142">
        <v>69.120999999999995</v>
      </c>
    </row>
    <row r="10" spans="1:62">
      <c r="B10" s="8" t="s">
        <v>19</v>
      </c>
      <c r="C10" s="146">
        <v>2.0799999999999998E-3</v>
      </c>
      <c r="D10" s="47">
        <v>99279</v>
      </c>
      <c r="E10" s="47">
        <v>206</v>
      </c>
      <c r="F10" s="47">
        <v>495951</v>
      </c>
      <c r="G10" s="47">
        <v>6370595</v>
      </c>
      <c r="H10" s="142">
        <v>64.168999999999997</v>
      </c>
      <c r="BD10" s="143"/>
      <c r="BF10" s="143"/>
    </row>
    <row r="11" spans="1:62">
      <c r="B11" s="8" t="s">
        <v>20</v>
      </c>
      <c r="C11" s="146">
        <v>4.15E-3</v>
      </c>
      <c r="D11" s="47">
        <v>99073</v>
      </c>
      <c r="E11" s="47">
        <v>411</v>
      </c>
      <c r="F11" s="47">
        <v>494401</v>
      </c>
      <c r="G11" s="47">
        <v>5874644</v>
      </c>
      <c r="H11" s="142">
        <v>59.295999999999999</v>
      </c>
      <c r="BD11" s="143"/>
      <c r="BF11" s="143"/>
    </row>
    <row r="12" spans="1:62">
      <c r="B12" s="8" t="s">
        <v>21</v>
      </c>
      <c r="C12" s="146">
        <v>5.1999999999999998E-3</v>
      </c>
      <c r="D12" s="47">
        <v>98662</v>
      </c>
      <c r="E12" s="47">
        <v>513</v>
      </c>
      <c r="F12" s="47">
        <v>492075</v>
      </c>
      <c r="G12" s="47">
        <v>5380243</v>
      </c>
      <c r="H12" s="142">
        <v>54.531999999999996</v>
      </c>
    </row>
    <row r="13" spans="1:62">
      <c r="B13" s="8" t="s">
        <v>22</v>
      </c>
      <c r="C13" s="146">
        <v>6.5199999999999998E-3</v>
      </c>
      <c r="D13" s="47">
        <v>98149</v>
      </c>
      <c r="E13" s="47">
        <v>639</v>
      </c>
      <c r="F13" s="47">
        <v>489190</v>
      </c>
      <c r="G13" s="47">
        <v>4888168</v>
      </c>
      <c r="H13" s="142">
        <v>49.804000000000002</v>
      </c>
    </row>
    <row r="14" spans="1:62">
      <c r="B14" s="8" t="s">
        <v>23</v>
      </c>
      <c r="C14" s="146">
        <v>7.3400000000000002E-3</v>
      </c>
      <c r="D14" s="47">
        <v>97510</v>
      </c>
      <c r="E14" s="47">
        <v>715</v>
      </c>
      <c r="F14" s="47">
        <v>485850</v>
      </c>
      <c r="G14" s="47">
        <v>4398978</v>
      </c>
      <c r="H14" s="142">
        <v>45.113</v>
      </c>
    </row>
    <row r="15" spans="1:62">
      <c r="B15" s="8" t="s">
        <v>24</v>
      </c>
      <c r="C15" s="146">
        <v>1.089E-2</v>
      </c>
      <c r="D15" s="47">
        <v>96795</v>
      </c>
      <c r="E15" s="47">
        <v>1054</v>
      </c>
      <c r="F15" s="47">
        <v>481483</v>
      </c>
      <c r="G15" s="47">
        <v>3913128</v>
      </c>
      <c r="H15" s="142">
        <v>40.427</v>
      </c>
      <c r="BD15" s="143"/>
      <c r="BF15" s="143"/>
      <c r="BH15" s="143"/>
      <c r="BJ15" s="143"/>
    </row>
    <row r="16" spans="1:62">
      <c r="B16" s="8" t="s">
        <v>25</v>
      </c>
      <c r="C16" s="146">
        <v>1.465E-2</v>
      </c>
      <c r="D16" s="47">
        <v>95741</v>
      </c>
      <c r="E16" s="47">
        <v>1402</v>
      </c>
      <c r="F16" s="47">
        <v>475432</v>
      </c>
      <c r="G16" s="47">
        <v>3431645</v>
      </c>
      <c r="H16" s="142">
        <v>35.843000000000004</v>
      </c>
      <c r="AV16" s="143"/>
      <c r="AX16" s="143"/>
      <c r="BD16" s="143"/>
      <c r="BF16" s="143"/>
    </row>
    <row r="17" spans="2:9">
      <c r="B17" s="8" t="s">
        <v>26</v>
      </c>
      <c r="C17" s="146">
        <v>2.2870000000000001E-2</v>
      </c>
      <c r="D17" s="47">
        <v>94339</v>
      </c>
      <c r="E17" s="47">
        <v>2157</v>
      </c>
      <c r="F17" s="47">
        <v>466686</v>
      </c>
      <c r="G17" s="47">
        <v>2956213</v>
      </c>
      <c r="H17" s="142">
        <v>31.335999999999999</v>
      </c>
    </row>
    <row r="18" spans="2:9">
      <c r="B18" s="8" t="s">
        <v>27</v>
      </c>
      <c r="C18" s="146">
        <v>3.4959999999999998E-2</v>
      </c>
      <c r="D18" s="47">
        <v>92182</v>
      </c>
      <c r="E18" s="47">
        <v>3223</v>
      </c>
      <c r="F18" s="47">
        <v>453293</v>
      </c>
      <c r="G18" s="47">
        <v>2489527</v>
      </c>
      <c r="H18" s="142">
        <v>27.007000000000001</v>
      </c>
    </row>
    <row r="19" spans="2:9">
      <c r="B19" s="8" t="s">
        <v>28</v>
      </c>
      <c r="C19" s="146">
        <v>4.7910000000000001E-2</v>
      </c>
      <c r="D19" s="47">
        <v>88959</v>
      </c>
      <c r="E19" s="47">
        <v>4262</v>
      </c>
      <c r="F19" s="47">
        <v>434739</v>
      </c>
      <c r="G19" s="47">
        <v>2036234</v>
      </c>
      <c r="H19" s="142">
        <v>22.89</v>
      </c>
    </row>
    <row r="20" spans="2:9">
      <c r="B20" s="8" t="s">
        <v>29</v>
      </c>
      <c r="C20" s="146">
        <v>7.102E-2</v>
      </c>
      <c r="D20" s="47">
        <v>84697</v>
      </c>
      <c r="E20" s="47">
        <v>6015</v>
      </c>
      <c r="F20" s="47">
        <v>409410</v>
      </c>
      <c r="G20" s="47">
        <v>1601495</v>
      </c>
      <c r="H20" s="142">
        <v>18.908999999999999</v>
      </c>
    </row>
    <row r="21" spans="2:9">
      <c r="B21" s="8" t="s">
        <v>30</v>
      </c>
      <c r="C21" s="146">
        <v>0.1104</v>
      </c>
      <c r="D21" s="47">
        <v>78682</v>
      </c>
      <c r="E21" s="47">
        <v>8686</v>
      </c>
      <c r="F21" s="47">
        <v>373108</v>
      </c>
      <c r="G21" s="47">
        <v>1192085</v>
      </c>
      <c r="H21" s="142">
        <v>15.151</v>
      </c>
    </row>
    <row r="22" spans="2:9">
      <c r="B22" s="8" t="s">
        <v>31</v>
      </c>
      <c r="C22" s="146">
        <v>0.17602000000000001</v>
      </c>
      <c r="D22" s="47">
        <v>69996</v>
      </c>
      <c r="E22" s="47">
        <v>12321</v>
      </c>
      <c r="F22" s="47">
        <v>320875</v>
      </c>
      <c r="G22" s="47">
        <v>818977</v>
      </c>
      <c r="H22" s="142">
        <v>11.7</v>
      </c>
    </row>
    <row r="23" spans="2:9">
      <c r="B23" s="8" t="s">
        <v>32</v>
      </c>
      <c r="C23" s="146">
        <v>0.27643000000000001</v>
      </c>
      <c r="D23" s="47">
        <v>57675</v>
      </c>
      <c r="E23" s="47">
        <v>15943</v>
      </c>
      <c r="F23" s="47">
        <v>251883</v>
      </c>
      <c r="G23" s="47">
        <v>498102</v>
      </c>
      <c r="H23" s="142">
        <v>8.6359999999999992</v>
      </c>
    </row>
    <row r="24" spans="2:9">
      <c r="B24" s="6" t="s">
        <v>5</v>
      </c>
      <c r="C24" s="147">
        <v>1</v>
      </c>
      <c r="D24" s="66">
        <v>41732</v>
      </c>
      <c r="E24" s="66">
        <v>41732</v>
      </c>
      <c r="F24" s="66">
        <v>246219</v>
      </c>
      <c r="G24" s="66">
        <v>246219</v>
      </c>
      <c r="H24" s="144">
        <v>5.9</v>
      </c>
    </row>
    <row r="26" spans="2:9">
      <c r="B26" s="349" t="s">
        <v>602</v>
      </c>
      <c r="C26" s="349"/>
      <c r="D26" s="349"/>
      <c r="E26" s="349"/>
      <c r="F26" s="349"/>
      <c r="G26" s="349"/>
      <c r="H26" s="349"/>
      <c r="I26" s="349"/>
    </row>
    <row r="27" spans="2:9">
      <c r="B27" s="349"/>
      <c r="C27" s="349"/>
      <c r="D27" s="349"/>
      <c r="E27" s="349"/>
      <c r="F27" s="349"/>
      <c r="G27" s="349"/>
      <c r="H27" s="349"/>
      <c r="I27" s="349"/>
    </row>
    <row r="28" spans="2:9">
      <c r="B28" s="265"/>
      <c r="C28" s="265"/>
      <c r="D28" s="265"/>
      <c r="E28" s="265"/>
      <c r="F28" s="265"/>
      <c r="G28" s="265"/>
      <c r="H28" s="265"/>
      <c r="I28" s="265"/>
    </row>
    <row r="29" spans="2:9">
      <c r="B29" s="266" t="s">
        <v>603</v>
      </c>
      <c r="C29" s="267"/>
      <c r="D29" s="267"/>
      <c r="E29" s="267"/>
      <c r="F29" s="267"/>
      <c r="G29" s="267"/>
      <c r="H29" s="267"/>
    </row>
    <row r="30" spans="2:9">
      <c r="B30" s="347" t="s">
        <v>604</v>
      </c>
      <c r="C30" s="347"/>
      <c r="D30" s="347"/>
      <c r="E30" s="347"/>
      <c r="F30" s="347"/>
      <c r="G30" s="347"/>
      <c r="H30" s="347"/>
    </row>
    <row r="31" spans="2:9">
      <c r="B31" s="347"/>
      <c r="C31" s="347"/>
      <c r="D31" s="347"/>
      <c r="E31" s="347"/>
      <c r="F31" s="347"/>
      <c r="G31" s="347"/>
      <c r="H31" s="347"/>
    </row>
    <row r="32" spans="2:9">
      <c r="B32" s="347" t="s">
        <v>605</v>
      </c>
      <c r="C32" s="347"/>
      <c r="D32" s="347"/>
      <c r="E32" s="347"/>
      <c r="F32" s="347"/>
      <c r="G32" s="347"/>
      <c r="H32" s="347"/>
    </row>
    <row r="33" spans="2:9">
      <c r="B33" s="347"/>
      <c r="C33" s="347"/>
      <c r="D33" s="347"/>
      <c r="E33" s="347"/>
      <c r="F33" s="347"/>
      <c r="G33" s="347"/>
      <c r="H33" s="347"/>
    </row>
    <row r="34" spans="2:9">
      <c r="B34" s="347" t="s">
        <v>606</v>
      </c>
      <c r="C34" s="347"/>
      <c r="D34" s="347"/>
      <c r="E34" s="347"/>
      <c r="F34" s="347"/>
      <c r="G34" s="347"/>
      <c r="H34" s="347"/>
    </row>
    <row r="35" spans="2:9">
      <c r="B35" s="347"/>
      <c r="C35" s="347"/>
      <c r="D35" s="347"/>
      <c r="E35" s="347"/>
      <c r="F35" s="347"/>
      <c r="G35" s="347"/>
      <c r="H35" s="347"/>
    </row>
    <row r="36" spans="2:9">
      <c r="B36" s="347" t="s">
        <v>607</v>
      </c>
      <c r="C36" s="347"/>
      <c r="D36" s="347"/>
      <c r="E36" s="347"/>
      <c r="F36" s="347"/>
      <c r="G36" s="347"/>
      <c r="H36" s="347"/>
      <c r="I36" s="347"/>
    </row>
    <row r="37" spans="2:9">
      <c r="B37" s="347"/>
      <c r="C37" s="347"/>
      <c r="D37" s="347"/>
      <c r="E37" s="347"/>
      <c r="F37" s="347"/>
      <c r="G37" s="347"/>
      <c r="H37" s="347"/>
      <c r="I37" s="347"/>
    </row>
    <row r="38" spans="2:9">
      <c r="B38" s="347" t="s">
        <v>608</v>
      </c>
      <c r="C38" s="347"/>
      <c r="D38" s="347"/>
      <c r="E38" s="347"/>
      <c r="F38" s="347"/>
      <c r="G38" s="347"/>
      <c r="H38" s="347"/>
    </row>
    <row r="39" spans="2:9">
      <c r="B39" s="347"/>
      <c r="C39" s="347"/>
      <c r="D39" s="347"/>
      <c r="E39" s="347"/>
      <c r="F39" s="347"/>
      <c r="G39" s="347"/>
      <c r="H39" s="347"/>
    </row>
    <row r="40" spans="2:9">
      <c r="B40" s="347" t="s">
        <v>609</v>
      </c>
      <c r="C40" s="347"/>
      <c r="D40" s="347"/>
      <c r="E40" s="347"/>
      <c r="F40" s="347"/>
      <c r="G40" s="347"/>
      <c r="H40" s="347"/>
    </row>
    <row r="41" spans="2:9">
      <c r="B41" s="347"/>
      <c r="C41" s="347"/>
      <c r="D41" s="347"/>
      <c r="E41" s="347"/>
      <c r="F41" s="347"/>
      <c r="G41" s="347"/>
      <c r="H41" s="347"/>
    </row>
    <row r="42" spans="2:9">
      <c r="B42" s="268"/>
      <c r="C42" s="268"/>
      <c r="D42" s="268"/>
      <c r="E42" s="268"/>
      <c r="F42" s="268"/>
      <c r="G42" s="268"/>
      <c r="H42" s="268"/>
    </row>
    <row r="43" spans="2:9">
      <c r="B43" s="348" t="s">
        <v>621</v>
      </c>
      <c r="C43" s="348"/>
      <c r="D43" s="348"/>
      <c r="E43" s="348"/>
      <c r="F43" s="348"/>
      <c r="G43" s="348"/>
      <c r="H43" s="348"/>
    </row>
    <row r="44" spans="2:9">
      <c r="B44" s="348"/>
      <c r="C44" s="348"/>
      <c r="D44" s="348"/>
      <c r="E44" s="348"/>
      <c r="F44" s="348"/>
      <c r="G44" s="348"/>
      <c r="H44" s="348"/>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workbookViewId="0"/>
  </sheetViews>
  <sheetFormatPr defaultRowHeight="11.25" customHeight="1"/>
  <cols>
    <col min="1" max="1" width="4.1640625" style="2" customWidth="1"/>
    <col min="2" max="2" width="8.83203125" style="2" customWidth="1"/>
    <col min="3" max="3" width="15.83203125" style="2" bestFit="1" customWidth="1"/>
    <col min="4" max="4" width="13.83203125" style="2" bestFit="1" customWidth="1"/>
    <col min="5" max="5" width="10.6640625" style="2" customWidth="1"/>
    <col min="6" max="6" width="10.5" style="2" customWidth="1"/>
    <col min="7" max="7" width="13.33203125" style="2" bestFit="1" customWidth="1"/>
    <col min="8" max="8" width="9.5" style="2" customWidth="1"/>
    <col min="9" max="9" width="11.83203125" style="2" bestFit="1" customWidth="1"/>
    <col min="10" max="10" width="8.1640625" style="2" bestFit="1" customWidth="1"/>
    <col min="11" max="11" width="12.1640625" style="2" bestFit="1" customWidth="1"/>
    <col min="12" max="12" width="13.33203125" style="2" bestFit="1" customWidth="1"/>
    <col min="13" max="13" width="12.5" style="2" bestFit="1" customWidth="1"/>
    <col min="14" max="16384" width="9.33203125" style="2"/>
  </cols>
  <sheetData>
    <row r="1" spans="1:14" ht="12.75" customHeight="1"/>
    <row r="2" spans="1:14" ht="12.75" customHeight="1">
      <c r="A2" s="212"/>
      <c r="B2" s="3" t="s">
        <v>171</v>
      </c>
      <c r="C2" s="4"/>
      <c r="D2" s="4"/>
      <c r="E2" s="4"/>
      <c r="F2" s="4"/>
      <c r="G2" s="4"/>
      <c r="H2" s="4"/>
      <c r="I2" s="4"/>
      <c r="J2" s="4"/>
      <c r="K2" s="4"/>
      <c r="L2" s="4"/>
      <c r="M2" s="4"/>
      <c r="N2" s="4"/>
    </row>
    <row r="3" spans="1:14" ht="12.75" customHeight="1">
      <c r="B3" s="5" t="s">
        <v>297</v>
      </c>
      <c r="C3" s="4"/>
      <c r="D3" s="4"/>
      <c r="E3" s="4"/>
      <c r="F3" s="4"/>
      <c r="G3" s="4"/>
      <c r="H3" s="4"/>
      <c r="I3" s="4"/>
      <c r="J3" s="4"/>
      <c r="K3" s="4"/>
      <c r="L3" s="4"/>
      <c r="M3" s="4"/>
      <c r="N3" s="4"/>
    </row>
    <row r="4" spans="1:14" ht="12.75" customHeight="1">
      <c r="B4" s="3" t="s">
        <v>612</v>
      </c>
      <c r="C4" s="4"/>
      <c r="D4" s="4"/>
      <c r="E4" s="4"/>
      <c r="F4" s="4"/>
      <c r="G4" s="4"/>
      <c r="H4" s="4"/>
      <c r="I4" s="4"/>
      <c r="J4" s="4"/>
      <c r="K4" s="4"/>
      <c r="L4" s="4"/>
      <c r="M4" s="4"/>
      <c r="N4" s="4"/>
    </row>
    <row r="5" spans="1:14" ht="15.75" customHeight="1">
      <c r="B5" s="284" t="s">
        <v>157</v>
      </c>
      <c r="C5" s="284" t="s">
        <v>285</v>
      </c>
      <c r="D5" s="284" t="s">
        <v>173</v>
      </c>
      <c r="E5" s="37" t="s">
        <v>172</v>
      </c>
      <c r="F5" s="38"/>
      <c r="G5" s="38"/>
      <c r="H5" s="56"/>
      <c r="I5" s="38"/>
      <c r="J5" s="38"/>
      <c r="K5" s="39"/>
      <c r="L5" s="284" t="s">
        <v>179</v>
      </c>
      <c r="M5" s="284" t="s">
        <v>294</v>
      </c>
    </row>
    <row r="6" spans="1:14" ht="31.5" customHeight="1">
      <c r="B6" s="285"/>
      <c r="C6" s="285"/>
      <c r="D6" s="285"/>
      <c r="E6" s="32" t="s">
        <v>174</v>
      </c>
      <c r="F6" s="32" t="s">
        <v>295</v>
      </c>
      <c r="G6" s="51" t="s">
        <v>296</v>
      </c>
      <c r="H6" s="52" t="s">
        <v>175</v>
      </c>
      <c r="I6" s="32" t="s">
        <v>176</v>
      </c>
      <c r="J6" s="32" t="s">
        <v>177</v>
      </c>
      <c r="K6" s="32" t="s">
        <v>178</v>
      </c>
      <c r="L6" s="285"/>
      <c r="M6" s="285"/>
    </row>
    <row r="7" spans="1:14" ht="15" customHeight="1">
      <c r="B7" s="8" t="s">
        <v>158</v>
      </c>
      <c r="C7" s="20">
        <v>2420982</v>
      </c>
      <c r="D7" s="20">
        <v>43699</v>
      </c>
      <c r="E7" s="20">
        <v>32453</v>
      </c>
      <c r="F7" s="20">
        <v>6866</v>
      </c>
      <c r="G7" s="22"/>
      <c r="H7" s="22"/>
      <c r="I7" s="22"/>
      <c r="J7" s="20">
        <v>1325</v>
      </c>
      <c r="K7" s="20">
        <v>452</v>
      </c>
      <c r="L7" s="20">
        <v>23295</v>
      </c>
      <c r="M7" s="20">
        <v>2435</v>
      </c>
    </row>
    <row r="8" spans="1:14" ht="15" customHeight="1">
      <c r="B8" s="8" t="s">
        <v>180</v>
      </c>
      <c r="C8" s="20">
        <v>2459901</v>
      </c>
      <c r="D8" s="20">
        <v>43221</v>
      </c>
      <c r="E8" s="20">
        <v>32834</v>
      </c>
      <c r="F8" s="20">
        <v>6319</v>
      </c>
      <c r="G8" s="22"/>
      <c r="H8" s="22"/>
      <c r="I8" s="22"/>
      <c r="J8" s="20">
        <v>1501</v>
      </c>
      <c r="K8" s="20">
        <v>531</v>
      </c>
      <c r="L8" s="20">
        <v>24079</v>
      </c>
      <c r="M8" s="20">
        <v>2448</v>
      </c>
    </row>
    <row r="9" spans="1:14" ht="15" customHeight="1">
      <c r="B9" s="8" t="s">
        <v>181</v>
      </c>
      <c r="C9" s="20">
        <v>2498820</v>
      </c>
      <c r="D9" s="20">
        <v>45546</v>
      </c>
      <c r="E9" s="20">
        <v>31472</v>
      </c>
      <c r="F9" s="20">
        <v>5949</v>
      </c>
      <c r="G9" s="22"/>
      <c r="H9" s="22"/>
      <c r="I9" s="22"/>
      <c r="J9" s="20">
        <v>1793</v>
      </c>
      <c r="K9" s="20">
        <v>468</v>
      </c>
      <c r="L9" s="20">
        <v>25653</v>
      </c>
      <c r="M9" s="20">
        <v>2828</v>
      </c>
    </row>
    <row r="10" spans="1:14" ht="15" customHeight="1">
      <c r="B10" s="8" t="s">
        <v>182</v>
      </c>
      <c r="C10" s="20">
        <v>2537739</v>
      </c>
      <c r="D10" s="20">
        <v>46020</v>
      </c>
      <c r="E10" s="20">
        <v>33176</v>
      </c>
      <c r="F10" s="20">
        <v>6488</v>
      </c>
      <c r="G10" s="22"/>
      <c r="H10" s="22"/>
      <c r="I10" s="22"/>
      <c r="J10" s="20">
        <v>1814</v>
      </c>
      <c r="K10" s="20">
        <v>427</v>
      </c>
      <c r="L10" s="20">
        <v>26029</v>
      </c>
      <c r="M10" s="20">
        <v>2945</v>
      </c>
    </row>
    <row r="11" spans="1:14" ht="15" customHeight="1">
      <c r="B11" s="8" t="s">
        <v>183</v>
      </c>
      <c r="C11" s="20">
        <v>2576658</v>
      </c>
      <c r="D11" s="20">
        <v>47508</v>
      </c>
      <c r="E11" s="20">
        <v>34494</v>
      </c>
      <c r="F11" s="20">
        <v>6419</v>
      </c>
      <c r="G11" s="22"/>
      <c r="H11" s="22"/>
      <c r="I11" s="22"/>
      <c r="J11" s="20">
        <v>1911</v>
      </c>
      <c r="K11" s="20">
        <v>436</v>
      </c>
      <c r="L11" s="20">
        <v>24918</v>
      </c>
      <c r="M11" s="20">
        <v>2808</v>
      </c>
    </row>
    <row r="12" spans="1:14" ht="15" customHeight="1">
      <c r="B12" s="8" t="s">
        <v>184</v>
      </c>
      <c r="C12" s="20">
        <v>2615578</v>
      </c>
      <c r="D12" s="20">
        <v>46976</v>
      </c>
      <c r="E12" s="20">
        <v>34679</v>
      </c>
      <c r="F12" s="20">
        <v>8054</v>
      </c>
      <c r="G12" s="22"/>
      <c r="H12" s="22"/>
      <c r="I12" s="22"/>
      <c r="J12" s="20">
        <v>2044</v>
      </c>
      <c r="K12" s="20">
        <v>416</v>
      </c>
      <c r="L12" s="20">
        <v>26307</v>
      </c>
      <c r="M12" s="20">
        <v>2825</v>
      </c>
    </row>
    <row r="13" spans="1:14" ht="15" customHeight="1">
      <c r="B13" s="8" t="s">
        <v>185</v>
      </c>
      <c r="C13" s="20">
        <v>2654497</v>
      </c>
      <c r="D13" s="20">
        <v>58599</v>
      </c>
      <c r="E13" s="20">
        <v>37033</v>
      </c>
      <c r="F13" s="20">
        <v>7952</v>
      </c>
      <c r="G13" s="22"/>
      <c r="H13" s="22"/>
      <c r="I13" s="22"/>
      <c r="J13" s="20">
        <v>2358</v>
      </c>
      <c r="K13" s="20">
        <v>400</v>
      </c>
      <c r="L13" s="20">
        <v>27519</v>
      </c>
      <c r="M13" s="20">
        <v>3192</v>
      </c>
    </row>
    <row r="14" spans="1:14" ht="15" customHeight="1">
      <c r="B14" s="8" t="s">
        <v>186</v>
      </c>
      <c r="C14" s="20">
        <v>2693416</v>
      </c>
      <c r="D14" s="20">
        <v>59029</v>
      </c>
      <c r="E14" s="20">
        <v>36701</v>
      </c>
      <c r="F14" s="20">
        <v>6906</v>
      </c>
      <c r="G14" s="22"/>
      <c r="H14" s="22"/>
      <c r="I14" s="22"/>
      <c r="J14" s="20">
        <v>2358</v>
      </c>
      <c r="K14" s="20">
        <v>391</v>
      </c>
      <c r="L14" s="20">
        <v>27940</v>
      </c>
      <c r="M14" s="20">
        <v>3107</v>
      </c>
    </row>
    <row r="15" spans="1:14" ht="15" customHeight="1">
      <c r="B15" s="8" t="s">
        <v>187</v>
      </c>
      <c r="C15" s="20">
        <v>2732335</v>
      </c>
      <c r="D15" s="20">
        <v>64772</v>
      </c>
      <c r="E15" s="20">
        <v>36761</v>
      </c>
      <c r="F15" s="20">
        <v>7697</v>
      </c>
      <c r="G15" s="22"/>
      <c r="H15" s="22"/>
      <c r="I15" s="22"/>
      <c r="J15" s="20">
        <v>2694</v>
      </c>
      <c r="K15" s="20">
        <v>440</v>
      </c>
      <c r="L15" s="20">
        <v>25765</v>
      </c>
      <c r="M15" s="20">
        <v>3020</v>
      </c>
    </row>
    <row r="16" spans="1:14" ht="15" customHeight="1">
      <c r="B16" s="8" t="s">
        <v>188</v>
      </c>
      <c r="C16" s="20">
        <v>2771254</v>
      </c>
      <c r="D16" s="20">
        <v>64323</v>
      </c>
      <c r="E16" s="20">
        <v>36313</v>
      </c>
      <c r="F16" s="20">
        <v>7443</v>
      </c>
      <c r="G16" s="22"/>
      <c r="H16" s="22"/>
      <c r="I16" s="22"/>
      <c r="J16" s="20">
        <v>2540</v>
      </c>
      <c r="K16" s="20">
        <v>405</v>
      </c>
      <c r="L16" s="20">
        <v>27353</v>
      </c>
      <c r="M16" s="20">
        <v>3516</v>
      </c>
    </row>
    <row r="17" spans="2:13" ht="15" customHeight="1">
      <c r="B17" s="11"/>
      <c r="C17" s="20"/>
      <c r="D17" s="20"/>
      <c r="E17" s="20"/>
      <c r="F17" s="20"/>
      <c r="G17" s="22"/>
      <c r="H17" s="22"/>
      <c r="I17" s="22"/>
      <c r="J17" s="20"/>
      <c r="K17" s="20"/>
      <c r="L17" s="20"/>
      <c r="M17" s="20"/>
    </row>
    <row r="18" spans="2:13" ht="15" customHeight="1">
      <c r="B18" s="8" t="s">
        <v>159</v>
      </c>
      <c r="C18" s="20">
        <v>2810173</v>
      </c>
      <c r="D18" s="20">
        <v>64109</v>
      </c>
      <c r="E18" s="20">
        <v>39913</v>
      </c>
      <c r="F18" s="20">
        <v>7998</v>
      </c>
      <c r="G18" s="22"/>
      <c r="H18" s="22"/>
      <c r="I18" s="22"/>
      <c r="J18" s="20">
        <v>2559</v>
      </c>
      <c r="K18" s="20">
        <v>431</v>
      </c>
      <c r="L18" s="20">
        <v>29039</v>
      </c>
      <c r="M18" s="20">
        <v>3716</v>
      </c>
    </row>
    <row r="19" spans="2:13" ht="15" customHeight="1">
      <c r="B19" s="8" t="s">
        <v>189</v>
      </c>
      <c r="C19" s="20">
        <v>2895997</v>
      </c>
      <c r="D19" s="20">
        <v>65756</v>
      </c>
      <c r="E19" s="20">
        <v>38007</v>
      </c>
      <c r="F19" s="20">
        <v>7131</v>
      </c>
      <c r="G19" s="22"/>
      <c r="H19" s="22"/>
      <c r="I19" s="22"/>
      <c r="J19" s="20">
        <v>2716</v>
      </c>
      <c r="K19" s="20">
        <v>451</v>
      </c>
      <c r="L19" s="20">
        <v>29859</v>
      </c>
      <c r="M19" s="20">
        <v>4125</v>
      </c>
    </row>
    <row r="20" spans="2:13" ht="15" customHeight="1">
      <c r="B20" s="8" t="s">
        <v>190</v>
      </c>
      <c r="C20" s="20">
        <v>2981821</v>
      </c>
      <c r="D20" s="20">
        <v>69537</v>
      </c>
      <c r="E20" s="20">
        <v>38804</v>
      </c>
      <c r="F20" s="20">
        <v>6985</v>
      </c>
      <c r="G20" s="22"/>
      <c r="H20" s="22"/>
      <c r="I20" s="22"/>
      <c r="J20" s="20">
        <v>2906</v>
      </c>
      <c r="K20" s="20">
        <v>396</v>
      </c>
      <c r="L20" s="20">
        <v>31694</v>
      </c>
      <c r="M20" s="20">
        <v>3838</v>
      </c>
    </row>
    <row r="21" spans="2:13" ht="15" customHeight="1">
      <c r="B21" s="8" t="s">
        <v>191</v>
      </c>
      <c r="C21" s="20">
        <v>3067645</v>
      </c>
      <c r="D21" s="20">
        <v>73058</v>
      </c>
      <c r="E21" s="20">
        <v>40827</v>
      </c>
      <c r="F21" s="20">
        <v>7659</v>
      </c>
      <c r="G21" s="22"/>
      <c r="H21" s="22"/>
      <c r="I21" s="22"/>
      <c r="J21" s="20">
        <v>2953</v>
      </c>
      <c r="K21" s="20">
        <v>528</v>
      </c>
      <c r="L21" s="20">
        <v>33529</v>
      </c>
      <c r="M21" s="20">
        <v>3978</v>
      </c>
    </row>
    <row r="22" spans="2:13" ht="15" customHeight="1">
      <c r="B22" s="8" t="s">
        <v>192</v>
      </c>
      <c r="C22" s="20">
        <v>3153469</v>
      </c>
      <c r="D22" s="20">
        <v>76761</v>
      </c>
      <c r="E22" s="20">
        <v>39906</v>
      </c>
      <c r="F22" s="20">
        <v>7431</v>
      </c>
      <c r="G22" s="22"/>
      <c r="H22" s="22"/>
      <c r="I22" s="22"/>
      <c r="J22" s="20">
        <v>3113</v>
      </c>
      <c r="K22" s="20">
        <v>507</v>
      </c>
      <c r="L22" s="20">
        <v>35316</v>
      </c>
      <c r="M22" s="20">
        <v>4395</v>
      </c>
    </row>
    <row r="23" spans="2:13" ht="15" customHeight="1">
      <c r="B23" s="8" t="s">
        <v>193</v>
      </c>
      <c r="C23" s="20">
        <v>3239293</v>
      </c>
      <c r="D23" s="20">
        <v>81100</v>
      </c>
      <c r="E23" s="20">
        <v>40441</v>
      </c>
      <c r="F23" s="20">
        <v>6943</v>
      </c>
      <c r="G23" s="22"/>
      <c r="H23" s="22"/>
      <c r="I23" s="22"/>
      <c r="J23" s="20">
        <v>3357</v>
      </c>
      <c r="K23" s="20">
        <v>488</v>
      </c>
      <c r="L23" s="20">
        <v>35527</v>
      </c>
      <c r="M23" s="20">
        <v>4757</v>
      </c>
    </row>
    <row r="24" spans="2:13" ht="15" customHeight="1">
      <c r="B24" s="8" t="s">
        <v>194</v>
      </c>
      <c r="C24" s="20">
        <v>3325116</v>
      </c>
      <c r="D24" s="20">
        <v>87062</v>
      </c>
      <c r="E24" s="20">
        <v>46047</v>
      </c>
      <c r="F24" s="20">
        <v>8415</v>
      </c>
      <c r="G24" s="22"/>
      <c r="H24" s="22"/>
      <c r="I24" s="22"/>
      <c r="J24" s="20">
        <v>3689</v>
      </c>
      <c r="K24" s="20">
        <v>503</v>
      </c>
      <c r="L24" s="20">
        <v>40143</v>
      </c>
      <c r="M24" s="20">
        <v>5540</v>
      </c>
    </row>
    <row r="25" spans="2:13" ht="15" customHeight="1">
      <c r="B25" s="8" t="s">
        <v>195</v>
      </c>
      <c r="C25" s="20">
        <v>3410940</v>
      </c>
      <c r="D25" s="20">
        <v>89419</v>
      </c>
      <c r="E25" s="20">
        <v>47236</v>
      </c>
      <c r="F25" s="20">
        <v>7916</v>
      </c>
      <c r="G25" s="22"/>
      <c r="H25" s="22"/>
      <c r="I25" s="22"/>
      <c r="J25" s="20">
        <v>3550</v>
      </c>
      <c r="K25" s="20">
        <v>586</v>
      </c>
      <c r="L25" s="20">
        <v>42791</v>
      </c>
      <c r="M25" s="20">
        <v>5627</v>
      </c>
    </row>
    <row r="26" spans="2:13" ht="15" customHeight="1">
      <c r="B26" s="8" t="s">
        <v>196</v>
      </c>
      <c r="C26" s="20">
        <v>3496764</v>
      </c>
      <c r="D26" s="20">
        <v>91261</v>
      </c>
      <c r="E26" s="20">
        <v>54617</v>
      </c>
      <c r="F26" s="20">
        <v>8197</v>
      </c>
      <c r="G26" s="22"/>
      <c r="H26" s="22"/>
      <c r="I26" s="22"/>
      <c r="J26" s="20">
        <v>3686</v>
      </c>
      <c r="K26" s="20">
        <v>709</v>
      </c>
      <c r="L26" s="20">
        <v>33260</v>
      </c>
      <c r="M26" s="20">
        <v>5493</v>
      </c>
    </row>
    <row r="27" spans="2:13" ht="15" customHeight="1">
      <c r="B27" s="8" t="s">
        <v>197</v>
      </c>
      <c r="C27" s="20">
        <v>3582588</v>
      </c>
      <c r="D27" s="20">
        <v>84062</v>
      </c>
      <c r="E27" s="20">
        <v>45636</v>
      </c>
      <c r="F27" s="20">
        <v>7560</v>
      </c>
      <c r="G27" s="22"/>
      <c r="H27" s="22"/>
      <c r="I27" s="22"/>
      <c r="J27" s="20">
        <v>3361</v>
      </c>
      <c r="K27" s="20">
        <v>578</v>
      </c>
      <c r="L27" s="20">
        <v>45579</v>
      </c>
      <c r="M27" s="20">
        <v>7469</v>
      </c>
    </row>
    <row r="28" spans="2:13" ht="15" customHeight="1">
      <c r="B28" s="11"/>
      <c r="C28" s="20"/>
      <c r="D28" s="20"/>
      <c r="E28" s="20"/>
      <c r="F28" s="20"/>
      <c r="G28" s="22"/>
      <c r="H28" s="22"/>
      <c r="I28" s="22"/>
      <c r="J28" s="20"/>
      <c r="K28" s="20"/>
      <c r="L28" s="20"/>
      <c r="M28" s="20"/>
    </row>
    <row r="29" spans="2:13" ht="15" customHeight="1">
      <c r="B29" s="8" t="s">
        <v>160</v>
      </c>
      <c r="C29" s="20">
        <v>3668412</v>
      </c>
      <c r="D29" s="20">
        <v>92245</v>
      </c>
      <c r="E29" s="20">
        <v>51982</v>
      </c>
      <c r="F29" s="20">
        <v>8587</v>
      </c>
      <c r="G29" s="22"/>
      <c r="H29" s="22"/>
      <c r="I29" s="22"/>
      <c r="J29" s="20">
        <v>3770</v>
      </c>
      <c r="K29" s="20">
        <v>795</v>
      </c>
      <c r="L29" s="20">
        <v>50805</v>
      </c>
      <c r="M29" s="20">
        <v>8679</v>
      </c>
    </row>
    <row r="30" spans="2:13" ht="15" customHeight="1">
      <c r="B30" s="8" t="s">
        <v>198</v>
      </c>
      <c r="C30" s="20">
        <v>3785799</v>
      </c>
      <c r="D30" s="20">
        <v>96035</v>
      </c>
      <c r="E30" s="20">
        <v>44186</v>
      </c>
      <c r="F30" s="20">
        <v>7584</v>
      </c>
      <c r="G30" s="22"/>
      <c r="H30" s="22"/>
      <c r="I30" s="22"/>
      <c r="J30" s="20">
        <v>3669</v>
      </c>
      <c r="K30" s="20">
        <v>605</v>
      </c>
      <c r="L30" s="20">
        <v>41508</v>
      </c>
      <c r="M30" s="20">
        <v>7676</v>
      </c>
    </row>
    <row r="31" spans="2:13" ht="15" customHeight="1">
      <c r="B31" s="8" t="s">
        <v>199</v>
      </c>
      <c r="C31" s="20">
        <v>3903186</v>
      </c>
      <c r="D31" s="20">
        <v>90042</v>
      </c>
      <c r="E31" s="20">
        <v>43817</v>
      </c>
      <c r="F31" s="20">
        <v>6730</v>
      </c>
      <c r="G31" s="22"/>
      <c r="H31" s="22"/>
      <c r="I31" s="22"/>
      <c r="J31" s="20">
        <v>3779</v>
      </c>
      <c r="K31" s="20">
        <v>551</v>
      </c>
      <c r="L31" s="20">
        <v>43561</v>
      </c>
      <c r="M31" s="20">
        <v>7591</v>
      </c>
    </row>
    <row r="32" spans="2:13" ht="15" customHeight="1">
      <c r="B32" s="8" t="s">
        <v>200</v>
      </c>
      <c r="C32" s="20">
        <v>4020573</v>
      </c>
      <c r="D32" s="20">
        <v>92956</v>
      </c>
      <c r="E32" s="20">
        <v>49333</v>
      </c>
      <c r="F32" s="20">
        <v>7477</v>
      </c>
      <c r="G32" s="22"/>
      <c r="H32" s="22"/>
      <c r="I32" s="22"/>
      <c r="J32" s="20">
        <v>3657</v>
      </c>
      <c r="K32" s="20">
        <v>583</v>
      </c>
      <c r="L32" s="20">
        <v>49569</v>
      </c>
      <c r="M32" s="20">
        <v>8745</v>
      </c>
    </row>
    <row r="33" spans="2:13" ht="15" customHeight="1">
      <c r="B33" s="8" t="s">
        <v>201</v>
      </c>
      <c r="C33" s="20">
        <v>4137960</v>
      </c>
      <c r="D33" s="20">
        <v>98187</v>
      </c>
      <c r="E33" s="20">
        <v>47304</v>
      </c>
      <c r="F33" s="20">
        <v>7088</v>
      </c>
      <c r="G33" s="20">
        <v>4119</v>
      </c>
      <c r="H33" s="20">
        <v>2969</v>
      </c>
      <c r="I33" s="20">
        <v>6791</v>
      </c>
      <c r="J33" s="20">
        <v>3703</v>
      </c>
      <c r="K33" s="20">
        <v>636</v>
      </c>
      <c r="L33" s="20">
        <v>49788</v>
      </c>
      <c r="M33" s="20">
        <v>9400</v>
      </c>
    </row>
    <row r="34" spans="2:13" ht="15" customHeight="1">
      <c r="B34" s="8" t="s">
        <v>202</v>
      </c>
      <c r="C34" s="20">
        <v>4255347</v>
      </c>
      <c r="D34" s="20">
        <v>98983</v>
      </c>
      <c r="E34" s="20">
        <v>49417</v>
      </c>
      <c r="F34" s="20">
        <v>7498</v>
      </c>
      <c r="G34" s="20">
        <v>4022</v>
      </c>
      <c r="H34" s="20">
        <v>3476</v>
      </c>
      <c r="I34" s="20">
        <v>6667</v>
      </c>
      <c r="J34" s="20">
        <v>3670</v>
      </c>
      <c r="K34" s="20">
        <v>629</v>
      </c>
      <c r="L34" s="20">
        <v>46276</v>
      </c>
      <c r="M34" s="20">
        <v>9650</v>
      </c>
    </row>
    <row r="35" spans="2:13" ht="15" customHeight="1">
      <c r="B35" s="8" t="s">
        <v>203</v>
      </c>
      <c r="C35" s="20">
        <v>4372734</v>
      </c>
      <c r="D35" s="20">
        <v>98289</v>
      </c>
      <c r="E35" s="20">
        <v>54080</v>
      </c>
      <c r="F35" s="20">
        <v>7620</v>
      </c>
      <c r="G35" s="20">
        <v>4054</v>
      </c>
      <c r="H35" s="20">
        <v>3566</v>
      </c>
      <c r="I35" s="20">
        <v>6773</v>
      </c>
      <c r="J35" s="20">
        <v>3816</v>
      </c>
      <c r="K35" s="20">
        <v>631</v>
      </c>
      <c r="L35" s="20">
        <v>39788</v>
      </c>
      <c r="M35" s="20">
        <v>9795</v>
      </c>
    </row>
    <row r="36" spans="2:13" ht="15" customHeight="1">
      <c r="B36" s="8" t="s">
        <v>204</v>
      </c>
      <c r="C36" s="20">
        <v>4490121</v>
      </c>
      <c r="D36" s="20">
        <v>99940</v>
      </c>
      <c r="E36" s="20">
        <v>50600</v>
      </c>
      <c r="F36" s="20">
        <v>6766</v>
      </c>
      <c r="G36" s="20">
        <v>3915</v>
      </c>
      <c r="H36" s="20">
        <v>2851</v>
      </c>
      <c r="I36" s="20">
        <v>6794</v>
      </c>
      <c r="J36" s="20">
        <v>3834</v>
      </c>
      <c r="K36" s="20">
        <v>667</v>
      </c>
      <c r="L36" s="20">
        <v>36276</v>
      </c>
      <c r="M36" s="20">
        <v>10617</v>
      </c>
    </row>
    <row r="37" spans="2:13" ht="15" customHeight="1">
      <c r="B37" s="8" t="s">
        <v>205</v>
      </c>
      <c r="C37" s="20">
        <v>4607508</v>
      </c>
      <c r="D37" s="20">
        <v>97462</v>
      </c>
      <c r="E37" s="20">
        <v>54755</v>
      </c>
      <c r="F37" s="20">
        <v>6806</v>
      </c>
      <c r="G37" s="20">
        <v>3739</v>
      </c>
      <c r="H37" s="20">
        <v>3067</v>
      </c>
      <c r="I37" s="20">
        <v>6594</v>
      </c>
      <c r="J37" s="20">
        <v>3701</v>
      </c>
      <c r="K37" s="20">
        <v>603</v>
      </c>
      <c r="L37" s="20">
        <v>37300</v>
      </c>
      <c r="M37" s="20">
        <v>10615</v>
      </c>
    </row>
    <row r="38" spans="2:13" ht="15" customHeight="1">
      <c r="B38" s="8" t="s">
        <v>206</v>
      </c>
      <c r="C38" s="20">
        <v>4724895</v>
      </c>
      <c r="D38" s="20">
        <v>98695</v>
      </c>
      <c r="E38" s="20">
        <v>56117</v>
      </c>
      <c r="F38" s="20">
        <v>6605</v>
      </c>
      <c r="G38" s="20">
        <v>3777</v>
      </c>
      <c r="H38" s="20">
        <v>2828</v>
      </c>
      <c r="I38" s="20">
        <v>6613</v>
      </c>
      <c r="J38" s="20">
        <v>3710</v>
      </c>
      <c r="K38" s="20">
        <v>617</v>
      </c>
      <c r="L38" s="20">
        <v>36816</v>
      </c>
      <c r="M38" s="20">
        <v>12094</v>
      </c>
    </row>
    <row r="39" spans="2:13" ht="15" customHeight="1">
      <c r="B39" s="11"/>
      <c r="C39" s="20"/>
      <c r="D39" s="20"/>
      <c r="E39" s="20"/>
      <c r="F39" s="20"/>
      <c r="G39" s="20"/>
      <c r="H39" s="20"/>
      <c r="I39" s="20"/>
      <c r="J39" s="20"/>
      <c r="K39" s="20"/>
      <c r="L39" s="20"/>
      <c r="M39" s="20"/>
    </row>
    <row r="40" spans="2:13" ht="15" customHeight="1">
      <c r="B40" s="8" t="s">
        <v>161</v>
      </c>
      <c r="C40" s="20">
        <v>4842325</v>
      </c>
      <c r="D40" s="20">
        <v>98882</v>
      </c>
      <c r="E40" s="20">
        <v>51561</v>
      </c>
      <c r="F40" s="20">
        <v>6213</v>
      </c>
      <c r="G40" s="20">
        <v>3624</v>
      </c>
      <c r="H40" s="20">
        <v>2589</v>
      </c>
      <c r="I40" s="20">
        <v>6518</v>
      </c>
      <c r="J40" s="20">
        <v>3714</v>
      </c>
      <c r="K40" s="20">
        <v>597</v>
      </c>
      <c r="L40" s="20">
        <v>29482</v>
      </c>
      <c r="M40" s="20">
        <v>10639</v>
      </c>
    </row>
    <row r="41" spans="2:13" ht="15" customHeight="1">
      <c r="B41" s="8" t="s">
        <v>207</v>
      </c>
      <c r="C41" s="20">
        <v>4883703</v>
      </c>
      <c r="D41" s="20">
        <v>90547</v>
      </c>
      <c r="E41" s="20">
        <v>49068</v>
      </c>
      <c r="F41" s="20">
        <v>5187</v>
      </c>
      <c r="G41" s="20">
        <v>3084</v>
      </c>
      <c r="H41" s="20">
        <v>2103</v>
      </c>
      <c r="I41" s="20">
        <v>5643</v>
      </c>
      <c r="J41" s="20">
        <v>3220</v>
      </c>
      <c r="K41" s="20">
        <v>539</v>
      </c>
      <c r="L41" s="20">
        <v>28856</v>
      </c>
      <c r="M41" s="20">
        <v>9507</v>
      </c>
    </row>
    <row r="42" spans="2:13" ht="15" customHeight="1">
      <c r="B42" s="8" t="s">
        <v>208</v>
      </c>
      <c r="C42" s="20">
        <v>4925081</v>
      </c>
      <c r="D42" s="20">
        <v>85254</v>
      </c>
      <c r="E42" s="20">
        <v>49569</v>
      </c>
      <c r="F42" s="20">
        <v>4630</v>
      </c>
      <c r="G42" s="20">
        <v>2798</v>
      </c>
      <c r="H42" s="20">
        <v>1832</v>
      </c>
      <c r="I42" s="20">
        <v>5210</v>
      </c>
      <c r="J42" s="20">
        <v>2980</v>
      </c>
      <c r="K42" s="20">
        <v>493</v>
      </c>
      <c r="L42" s="20">
        <v>28552</v>
      </c>
      <c r="M42" s="20">
        <v>7889</v>
      </c>
    </row>
    <row r="43" spans="2:13" ht="15" customHeight="1">
      <c r="B43" s="8" t="s">
        <v>209</v>
      </c>
      <c r="C43" s="20">
        <v>4966459</v>
      </c>
      <c r="D43" s="20">
        <v>80482</v>
      </c>
      <c r="E43" s="20">
        <v>48507</v>
      </c>
      <c r="F43" s="20">
        <v>4094</v>
      </c>
      <c r="G43" s="20">
        <v>2591</v>
      </c>
      <c r="H43" s="20">
        <v>1503</v>
      </c>
      <c r="I43" s="20">
        <v>4906</v>
      </c>
      <c r="J43" s="20">
        <v>2776</v>
      </c>
      <c r="K43" s="20">
        <v>447</v>
      </c>
      <c r="L43" s="20">
        <v>33132</v>
      </c>
      <c r="M43" s="20">
        <v>7671</v>
      </c>
    </row>
    <row r="44" spans="2:13" ht="15" customHeight="1">
      <c r="B44" s="8" t="s">
        <v>210</v>
      </c>
      <c r="C44" s="20">
        <v>5007837</v>
      </c>
      <c r="D44" s="20">
        <v>83944</v>
      </c>
      <c r="E44" s="20">
        <v>50440</v>
      </c>
      <c r="F44" s="20">
        <v>4377</v>
      </c>
      <c r="G44" s="20">
        <v>2717</v>
      </c>
      <c r="H44" s="20">
        <v>1660</v>
      </c>
      <c r="I44" s="20">
        <v>4781</v>
      </c>
      <c r="J44" s="20">
        <v>2607</v>
      </c>
      <c r="K44" s="20">
        <v>450</v>
      </c>
      <c r="L44" s="20">
        <v>43241</v>
      </c>
      <c r="M44" s="20">
        <v>10124</v>
      </c>
    </row>
    <row r="45" spans="2:13" ht="15" customHeight="1">
      <c r="B45" s="8" t="s">
        <v>211</v>
      </c>
      <c r="C45" s="20">
        <v>5049216</v>
      </c>
      <c r="D45" s="20">
        <v>87403</v>
      </c>
      <c r="E45" s="20">
        <v>51051</v>
      </c>
      <c r="F45" s="20">
        <v>4170</v>
      </c>
      <c r="G45" s="20">
        <v>2550</v>
      </c>
      <c r="H45" s="20">
        <v>1620</v>
      </c>
      <c r="I45" s="20">
        <v>4832</v>
      </c>
      <c r="J45" s="20">
        <v>2717</v>
      </c>
      <c r="K45" s="20">
        <v>438</v>
      </c>
      <c r="L45" s="20">
        <v>45313</v>
      </c>
      <c r="M45" s="20">
        <v>10844</v>
      </c>
    </row>
    <row r="46" spans="2:13" ht="15" customHeight="1">
      <c r="B46" s="8" t="s">
        <v>212</v>
      </c>
      <c r="C46" s="20">
        <v>5090594</v>
      </c>
      <c r="D46" s="20">
        <v>88457</v>
      </c>
      <c r="E46" s="20">
        <v>54777</v>
      </c>
      <c r="F46" s="20">
        <v>4479</v>
      </c>
      <c r="G46" s="20">
        <v>2647</v>
      </c>
      <c r="H46" s="20">
        <v>1832</v>
      </c>
      <c r="I46" s="20">
        <v>4726</v>
      </c>
      <c r="J46" s="20">
        <v>2625</v>
      </c>
      <c r="K46" s="20">
        <v>425</v>
      </c>
      <c r="L46" s="20">
        <v>47023</v>
      </c>
      <c r="M46" s="20">
        <v>11419</v>
      </c>
    </row>
    <row r="47" spans="2:13" ht="15" customHeight="1">
      <c r="B47" s="8" t="s">
        <v>213</v>
      </c>
      <c r="C47" s="20">
        <v>5131972</v>
      </c>
      <c r="D47" s="20">
        <v>91566</v>
      </c>
      <c r="E47" s="20">
        <v>53468</v>
      </c>
      <c r="F47" s="20">
        <v>4374</v>
      </c>
      <c r="G47" s="20">
        <v>2700</v>
      </c>
      <c r="H47" s="20">
        <v>1674</v>
      </c>
      <c r="I47" s="20">
        <v>4919</v>
      </c>
      <c r="J47" s="20">
        <v>2707</v>
      </c>
      <c r="K47" s="20">
        <v>326</v>
      </c>
      <c r="L47" s="20">
        <v>47954</v>
      </c>
      <c r="M47" s="20">
        <v>12472</v>
      </c>
    </row>
    <row r="48" spans="2:13" ht="15" customHeight="1">
      <c r="B48" s="8" t="s">
        <v>214</v>
      </c>
      <c r="C48" s="20">
        <v>5173350</v>
      </c>
      <c r="D48" s="20">
        <v>96962</v>
      </c>
      <c r="E48" s="20">
        <v>50678</v>
      </c>
      <c r="F48" s="20">
        <v>4319</v>
      </c>
      <c r="G48" s="20">
        <v>2734</v>
      </c>
      <c r="H48" s="20">
        <v>1585</v>
      </c>
      <c r="I48" s="20">
        <v>4984</v>
      </c>
      <c r="J48" s="20">
        <v>2732</v>
      </c>
      <c r="K48" s="20">
        <v>345</v>
      </c>
      <c r="L48" s="20">
        <v>30105</v>
      </c>
      <c r="M48" s="20">
        <v>10646</v>
      </c>
    </row>
    <row r="49" spans="2:13" ht="15" customHeight="1">
      <c r="B49" s="8" t="s">
        <v>215</v>
      </c>
      <c r="C49" s="20">
        <v>5214728</v>
      </c>
      <c r="D49" s="20">
        <v>94432</v>
      </c>
      <c r="E49" s="20">
        <v>52017</v>
      </c>
      <c r="F49" s="20">
        <v>3952</v>
      </c>
      <c r="G49" s="20">
        <v>2594</v>
      </c>
      <c r="H49" s="20">
        <v>1358</v>
      </c>
      <c r="I49" s="20">
        <v>4706</v>
      </c>
      <c r="J49" s="20">
        <v>2572</v>
      </c>
      <c r="K49" s="20">
        <v>280</v>
      </c>
      <c r="L49" s="20">
        <v>37725</v>
      </c>
      <c r="M49" s="20">
        <v>11589</v>
      </c>
    </row>
    <row r="50" spans="2:13" ht="15" customHeight="1">
      <c r="B50" s="11"/>
      <c r="C50" s="20"/>
      <c r="D50" s="20"/>
      <c r="E50" s="20"/>
      <c r="F50" s="20"/>
      <c r="G50" s="20"/>
      <c r="H50" s="20"/>
      <c r="I50" s="20"/>
      <c r="J50" s="20"/>
      <c r="K50" s="20"/>
      <c r="L50" s="20"/>
      <c r="M50" s="20"/>
    </row>
    <row r="51" spans="2:13" ht="15" customHeight="1">
      <c r="B51" s="8" t="s">
        <v>162</v>
      </c>
      <c r="C51" s="20">
        <v>5256106</v>
      </c>
      <c r="D51" s="20">
        <v>99106</v>
      </c>
      <c r="E51" s="20">
        <v>52092</v>
      </c>
      <c r="F51" s="20">
        <v>4022</v>
      </c>
      <c r="G51" s="20">
        <v>2629</v>
      </c>
      <c r="H51" s="20">
        <v>1393</v>
      </c>
      <c r="I51" s="20">
        <v>4749</v>
      </c>
      <c r="J51" s="20">
        <v>2602</v>
      </c>
      <c r="K51" s="20">
        <v>292</v>
      </c>
      <c r="L51" s="20">
        <v>46342</v>
      </c>
      <c r="M51" s="20">
        <v>12054</v>
      </c>
    </row>
    <row r="52" spans="2:13" ht="15" customHeight="1">
      <c r="B52" s="8" t="s">
        <v>216</v>
      </c>
      <c r="C52" s="20">
        <v>5437546</v>
      </c>
      <c r="D52" s="20">
        <v>107498</v>
      </c>
      <c r="E52" s="20">
        <v>52671</v>
      </c>
      <c r="F52" s="20">
        <v>4166</v>
      </c>
      <c r="G52" s="20">
        <v>2687</v>
      </c>
      <c r="H52" s="20">
        <v>1479</v>
      </c>
      <c r="I52" s="20">
        <v>4991</v>
      </c>
      <c r="J52" s="20">
        <v>2769</v>
      </c>
      <c r="K52" s="20">
        <v>298</v>
      </c>
      <c r="L52" s="20">
        <v>50989</v>
      </c>
      <c r="M52" s="20">
        <v>13317</v>
      </c>
    </row>
    <row r="53" spans="2:13" ht="15" customHeight="1">
      <c r="B53" s="8" t="s">
        <v>217</v>
      </c>
      <c r="C53" s="20">
        <v>5538856</v>
      </c>
      <c r="D53" s="20">
        <v>124068</v>
      </c>
      <c r="E53" s="20">
        <v>52738</v>
      </c>
      <c r="F53" s="20">
        <v>4606</v>
      </c>
      <c r="G53" s="20">
        <v>3091</v>
      </c>
      <c r="H53" s="20">
        <v>1515</v>
      </c>
      <c r="I53" s="20">
        <v>5581</v>
      </c>
      <c r="J53" s="20">
        <v>3067</v>
      </c>
      <c r="K53" s="20">
        <v>260</v>
      </c>
      <c r="L53" s="20">
        <v>51582</v>
      </c>
      <c r="M53" s="20">
        <v>14085</v>
      </c>
    </row>
    <row r="54" spans="2:13" ht="15" customHeight="1">
      <c r="B54" s="8" t="s">
        <v>218</v>
      </c>
      <c r="C54" s="20">
        <v>5377329</v>
      </c>
      <c r="D54" s="20">
        <v>125441</v>
      </c>
      <c r="E54" s="20">
        <v>56774</v>
      </c>
      <c r="F54" s="20">
        <v>4804</v>
      </c>
      <c r="G54" s="20">
        <v>2979</v>
      </c>
      <c r="H54" s="20">
        <v>1825</v>
      </c>
      <c r="I54" s="20">
        <v>5563</v>
      </c>
      <c r="J54" s="20">
        <v>3213</v>
      </c>
      <c r="K54" s="20">
        <v>237</v>
      </c>
      <c r="L54" s="20">
        <v>44385</v>
      </c>
      <c r="M54" s="20">
        <v>15259</v>
      </c>
    </row>
    <row r="55" spans="2:13" ht="15" customHeight="1">
      <c r="B55" s="8" t="s">
        <v>219</v>
      </c>
      <c r="C55" s="20">
        <v>5377329</v>
      </c>
      <c r="D55" s="20">
        <v>113586</v>
      </c>
      <c r="E55" s="20">
        <v>54016</v>
      </c>
      <c r="F55" s="20">
        <v>4326</v>
      </c>
      <c r="G55" s="20">
        <v>2784</v>
      </c>
      <c r="H55" s="20">
        <v>1542</v>
      </c>
      <c r="I55" s="20">
        <v>5140</v>
      </c>
      <c r="J55" s="20">
        <v>2874</v>
      </c>
      <c r="K55" s="20">
        <v>198</v>
      </c>
      <c r="L55" s="20">
        <v>41678</v>
      </c>
      <c r="M55" s="20">
        <v>18356</v>
      </c>
    </row>
    <row r="56" spans="2:13" ht="15" customHeight="1">
      <c r="B56" s="8" t="s">
        <v>220</v>
      </c>
      <c r="C56" s="20">
        <v>5435092</v>
      </c>
      <c r="D56" s="20">
        <v>111557</v>
      </c>
      <c r="E56" s="20">
        <v>53641</v>
      </c>
      <c r="F56" s="20">
        <v>4008</v>
      </c>
      <c r="G56" s="20">
        <v>2670</v>
      </c>
      <c r="H56" s="20">
        <v>1338</v>
      </c>
      <c r="I56" s="20">
        <v>4906</v>
      </c>
      <c r="J56" s="20">
        <v>2703</v>
      </c>
      <c r="K56" s="20">
        <v>166</v>
      </c>
      <c r="L56" s="20">
        <v>48329</v>
      </c>
      <c r="M56" s="20">
        <v>21133</v>
      </c>
    </row>
    <row r="57" spans="2:13" ht="15" customHeight="1">
      <c r="B57" s="8" t="s">
        <v>221</v>
      </c>
      <c r="C57" s="20">
        <v>5708415</v>
      </c>
      <c r="D57" s="20">
        <v>138572</v>
      </c>
      <c r="E57" s="20">
        <v>54856</v>
      </c>
      <c r="F57" s="20">
        <v>4541</v>
      </c>
      <c r="G57" s="20">
        <v>3323</v>
      </c>
      <c r="H57" s="20">
        <v>1218</v>
      </c>
      <c r="I57" s="20">
        <v>5978</v>
      </c>
      <c r="J57" s="20">
        <v>3168</v>
      </c>
      <c r="K57" s="20">
        <v>163</v>
      </c>
      <c r="L57" s="20">
        <v>78808</v>
      </c>
      <c r="M57" s="20">
        <v>29158</v>
      </c>
    </row>
    <row r="58" spans="2:13" ht="15" customHeight="1">
      <c r="B58" s="8" t="s">
        <v>222</v>
      </c>
      <c r="C58" s="20">
        <v>6069000</v>
      </c>
      <c r="D58" s="20">
        <v>160275</v>
      </c>
      <c r="E58" s="20">
        <v>56807</v>
      </c>
      <c r="F58" s="20">
        <v>5055</v>
      </c>
      <c r="G58" s="20">
        <v>3677</v>
      </c>
      <c r="H58" s="20">
        <v>1378</v>
      </c>
      <c r="I58" s="20">
        <v>6583</v>
      </c>
      <c r="J58" s="20">
        <v>3422</v>
      </c>
      <c r="K58" s="20">
        <v>173</v>
      </c>
      <c r="L58" s="20">
        <v>71319</v>
      </c>
      <c r="M58" s="20">
        <v>21386</v>
      </c>
    </row>
    <row r="59" spans="2:13" ht="15" customHeight="1">
      <c r="B59" s="8" t="s">
        <v>223</v>
      </c>
      <c r="C59" s="20">
        <v>6195000</v>
      </c>
      <c r="D59" s="20">
        <v>153726</v>
      </c>
      <c r="E59" s="20">
        <v>56520</v>
      </c>
      <c r="F59" s="20">
        <v>4617</v>
      </c>
      <c r="G59" s="20">
        <v>3352</v>
      </c>
      <c r="H59" s="20">
        <v>1265</v>
      </c>
      <c r="I59" s="20">
        <v>5968</v>
      </c>
      <c r="J59" s="20">
        <v>3132</v>
      </c>
      <c r="K59" s="20">
        <v>120</v>
      </c>
      <c r="L59" s="20">
        <v>61986</v>
      </c>
      <c r="M59" s="20">
        <v>16017</v>
      </c>
    </row>
    <row r="60" spans="2:13" ht="15" customHeight="1">
      <c r="B60" s="8" t="s">
        <v>224</v>
      </c>
      <c r="C60" s="20">
        <v>6352000</v>
      </c>
      <c r="D60" s="20">
        <v>156469</v>
      </c>
      <c r="E60" s="20">
        <v>57107</v>
      </c>
      <c r="F60" s="20">
        <v>4520</v>
      </c>
      <c r="G60" s="20">
        <v>3232</v>
      </c>
      <c r="H60" s="20">
        <v>1288</v>
      </c>
      <c r="I60" s="20">
        <v>5746</v>
      </c>
      <c r="J60" s="20">
        <v>2994</v>
      </c>
      <c r="K60" s="20">
        <v>105</v>
      </c>
      <c r="L60" s="20">
        <v>53109</v>
      </c>
      <c r="M60" s="20">
        <v>16274</v>
      </c>
    </row>
    <row r="61" spans="2:13" ht="15" customHeight="1">
      <c r="B61" s="8"/>
      <c r="C61" s="20"/>
      <c r="D61" s="20"/>
      <c r="E61" s="20"/>
      <c r="F61" s="20"/>
      <c r="G61" s="20"/>
      <c r="H61" s="20"/>
      <c r="I61" s="20"/>
      <c r="J61" s="20"/>
      <c r="K61" s="20"/>
      <c r="L61" s="20"/>
      <c r="M61" s="20"/>
    </row>
    <row r="62" spans="2:13" ht="15" customHeight="1">
      <c r="B62" s="8" t="s">
        <v>163</v>
      </c>
      <c r="C62" s="20">
        <v>6371766</v>
      </c>
      <c r="D62" s="20">
        <v>160055</v>
      </c>
      <c r="E62" s="20">
        <v>57567</v>
      </c>
      <c r="F62" s="20">
        <v>4214</v>
      </c>
      <c r="G62" s="20">
        <v>3043</v>
      </c>
      <c r="H62" s="20">
        <v>1171</v>
      </c>
      <c r="I62" s="20">
        <v>5781</v>
      </c>
      <c r="J62" s="20">
        <v>3095</v>
      </c>
      <c r="K62" s="20">
        <v>91</v>
      </c>
      <c r="L62" s="20">
        <v>58180</v>
      </c>
      <c r="M62" s="20">
        <v>15979</v>
      </c>
    </row>
    <row r="63" spans="2:13" ht="15" customHeight="1">
      <c r="B63" s="8" t="s">
        <v>225</v>
      </c>
      <c r="C63" s="20">
        <v>6545000</v>
      </c>
      <c r="D63" s="20">
        <v>172451</v>
      </c>
      <c r="E63" s="20">
        <v>59181</v>
      </c>
      <c r="F63" s="20">
        <v>4505</v>
      </c>
      <c r="G63" s="20">
        <v>3296</v>
      </c>
      <c r="H63" s="20">
        <v>1209</v>
      </c>
      <c r="I63" s="20">
        <v>6088</v>
      </c>
      <c r="J63" s="20">
        <v>3158</v>
      </c>
      <c r="K63" s="20">
        <v>94</v>
      </c>
      <c r="L63" s="20">
        <v>53411</v>
      </c>
      <c r="M63" s="20">
        <v>15446</v>
      </c>
    </row>
    <row r="64" spans="2:13" ht="15" customHeight="1">
      <c r="B64" s="8" t="s">
        <v>226</v>
      </c>
      <c r="C64" s="20">
        <v>6708000</v>
      </c>
      <c r="D64" s="20">
        <v>177835</v>
      </c>
      <c r="E64" s="20">
        <v>59138</v>
      </c>
      <c r="F64" s="20">
        <v>4689</v>
      </c>
      <c r="G64" s="20">
        <v>3414</v>
      </c>
      <c r="H64" s="20">
        <v>1275</v>
      </c>
      <c r="I64" s="20">
        <v>6266</v>
      </c>
      <c r="J64" s="20">
        <v>3224</v>
      </c>
      <c r="K64" s="20">
        <v>82</v>
      </c>
      <c r="L64" s="20">
        <v>50487</v>
      </c>
      <c r="M64" s="20">
        <v>14925</v>
      </c>
    </row>
    <row r="65" spans="2:13" ht="15" customHeight="1">
      <c r="B65" s="8" t="s">
        <v>227</v>
      </c>
      <c r="C65" s="20">
        <v>6852000</v>
      </c>
      <c r="D65" s="20">
        <v>182968</v>
      </c>
      <c r="E65" s="20">
        <v>62087</v>
      </c>
      <c r="F65" s="20">
        <v>4728</v>
      </c>
      <c r="G65" s="20">
        <v>3369</v>
      </c>
      <c r="H65" s="20">
        <v>1339</v>
      </c>
      <c r="I65" s="20">
        <v>6188</v>
      </c>
      <c r="J65" s="20">
        <v>3180</v>
      </c>
      <c r="K65" s="20">
        <v>79</v>
      </c>
      <c r="L65" s="20">
        <v>53308</v>
      </c>
      <c r="M65" s="20">
        <v>16537</v>
      </c>
    </row>
    <row r="66" spans="2:13" ht="15" customHeight="1">
      <c r="B66" s="8" t="s">
        <v>228</v>
      </c>
      <c r="C66" s="20">
        <v>7024000</v>
      </c>
      <c r="D66" s="20">
        <v>192104</v>
      </c>
      <c r="E66" s="20">
        <v>60706</v>
      </c>
      <c r="F66" s="20">
        <v>4795</v>
      </c>
      <c r="G66" s="20">
        <v>3560</v>
      </c>
      <c r="H66" s="20">
        <v>1235</v>
      </c>
      <c r="I66" s="20">
        <v>6415</v>
      </c>
      <c r="J66" s="20">
        <v>3249</v>
      </c>
      <c r="K66" s="20">
        <v>94</v>
      </c>
      <c r="L66" s="20">
        <v>51243</v>
      </c>
      <c r="M66" s="20">
        <v>16281</v>
      </c>
    </row>
    <row r="67" spans="2:13" ht="15" customHeight="1">
      <c r="B67" s="8" t="s">
        <v>229</v>
      </c>
      <c r="C67" s="20">
        <v>7236000</v>
      </c>
      <c r="D67" s="20">
        <v>196294</v>
      </c>
      <c r="E67" s="20">
        <v>63087</v>
      </c>
      <c r="F67" s="20">
        <v>4873</v>
      </c>
      <c r="G67" s="20">
        <v>3707</v>
      </c>
      <c r="H67" s="20">
        <v>1166</v>
      </c>
      <c r="I67" s="20">
        <v>6381</v>
      </c>
      <c r="J67" s="20">
        <v>3029</v>
      </c>
      <c r="K67" s="20">
        <v>61</v>
      </c>
      <c r="L67" s="20">
        <v>55698</v>
      </c>
      <c r="M67" s="20">
        <v>17676</v>
      </c>
    </row>
    <row r="68" spans="2:13" ht="15" customHeight="1">
      <c r="B68" s="8" t="s">
        <v>230</v>
      </c>
      <c r="C68" s="20">
        <v>7516000</v>
      </c>
      <c r="D68" s="20">
        <v>206068</v>
      </c>
      <c r="E68" s="20">
        <v>64352</v>
      </c>
      <c r="F68" s="20">
        <v>5047</v>
      </c>
      <c r="G68" s="20">
        <v>3796</v>
      </c>
      <c r="H68" s="20">
        <v>1251</v>
      </c>
      <c r="I68" s="20">
        <v>6655</v>
      </c>
      <c r="J68" s="20">
        <v>3245</v>
      </c>
      <c r="K68" s="20">
        <v>84</v>
      </c>
      <c r="L68" s="20">
        <v>57068</v>
      </c>
      <c r="M68" s="20">
        <v>16228</v>
      </c>
    </row>
    <row r="69" spans="2:13" ht="15" customHeight="1">
      <c r="B69" s="8" t="s">
        <v>231</v>
      </c>
      <c r="C69" s="20">
        <v>7803000</v>
      </c>
      <c r="D69" s="20">
        <v>208488</v>
      </c>
      <c r="E69" s="20">
        <v>66435</v>
      </c>
      <c r="F69" s="20">
        <v>5093</v>
      </c>
      <c r="G69" s="20">
        <v>3884</v>
      </c>
      <c r="H69" s="20">
        <v>1209</v>
      </c>
      <c r="I69" s="20">
        <v>6668</v>
      </c>
      <c r="J69" s="20">
        <v>3154</v>
      </c>
      <c r="K69" s="20">
        <v>79</v>
      </c>
      <c r="L69" s="20">
        <v>55121</v>
      </c>
      <c r="M69" s="20">
        <v>15442</v>
      </c>
    </row>
    <row r="70" spans="2:13" ht="15" customHeight="1">
      <c r="B70" s="8" t="s">
        <v>232</v>
      </c>
      <c r="C70" s="20">
        <v>7866000</v>
      </c>
      <c r="D70" s="20">
        <v>202690</v>
      </c>
      <c r="E70" s="20">
        <v>65899</v>
      </c>
      <c r="F70" s="20">
        <v>4980</v>
      </c>
      <c r="G70" s="20">
        <v>3789</v>
      </c>
      <c r="H70" s="20">
        <v>1191</v>
      </c>
      <c r="I70" s="20">
        <v>6516</v>
      </c>
      <c r="J70" s="20">
        <v>3101</v>
      </c>
      <c r="K70" s="20">
        <v>69</v>
      </c>
      <c r="L70" s="20">
        <v>55159</v>
      </c>
      <c r="M70" s="20">
        <v>14040</v>
      </c>
    </row>
    <row r="71" spans="2:13" ht="15" customHeight="1">
      <c r="B71" s="8" t="s">
        <v>233</v>
      </c>
      <c r="C71" s="20">
        <v>7960000</v>
      </c>
      <c r="D71" s="20">
        <v>198301</v>
      </c>
      <c r="E71" s="20">
        <v>66812</v>
      </c>
      <c r="F71" s="20">
        <v>4846</v>
      </c>
      <c r="G71" s="20">
        <v>3674</v>
      </c>
      <c r="H71" s="20">
        <v>1172</v>
      </c>
      <c r="I71" s="20">
        <v>6250</v>
      </c>
      <c r="J71" s="20">
        <v>2928</v>
      </c>
      <c r="K71" s="20">
        <v>72</v>
      </c>
      <c r="L71" s="20">
        <v>58826</v>
      </c>
      <c r="M71" s="20">
        <v>16168</v>
      </c>
    </row>
    <row r="72" spans="2:13" ht="15" customHeight="1">
      <c r="B72" s="11"/>
      <c r="C72" s="20"/>
      <c r="D72" s="20"/>
      <c r="E72" s="20"/>
      <c r="F72" s="20"/>
      <c r="G72" s="20"/>
      <c r="H72" s="20"/>
      <c r="I72" s="20"/>
      <c r="J72" s="20"/>
      <c r="K72" s="20"/>
      <c r="L72" s="20"/>
      <c r="M72" s="20"/>
    </row>
    <row r="73" spans="2:13" ht="15" customHeight="1">
      <c r="B73" s="8" t="s">
        <v>164</v>
      </c>
      <c r="C73" s="20">
        <v>7823194</v>
      </c>
      <c r="D73" s="20">
        <v>195056</v>
      </c>
      <c r="E73" s="20">
        <v>67912</v>
      </c>
      <c r="F73" s="20">
        <v>4702</v>
      </c>
      <c r="G73" s="20">
        <v>3580</v>
      </c>
      <c r="H73" s="20">
        <v>1122</v>
      </c>
      <c r="I73" s="20">
        <v>6247</v>
      </c>
      <c r="J73" s="20">
        <v>3008</v>
      </c>
      <c r="K73" s="20">
        <v>75</v>
      </c>
      <c r="L73" s="20">
        <v>61090</v>
      </c>
      <c r="M73" s="20">
        <v>16656</v>
      </c>
    </row>
    <row r="74" spans="2:13" ht="15" customHeight="1">
      <c r="B74" s="8" t="s">
        <v>234</v>
      </c>
      <c r="C74" s="20">
        <v>7903000</v>
      </c>
      <c r="D74" s="20">
        <v>192825</v>
      </c>
      <c r="E74" s="20">
        <v>67375</v>
      </c>
      <c r="F74" s="20">
        <v>4604</v>
      </c>
      <c r="G74" s="20">
        <v>3475</v>
      </c>
      <c r="H74" s="20">
        <v>1129</v>
      </c>
      <c r="I74" s="20">
        <v>5875</v>
      </c>
      <c r="J74" s="20">
        <v>2735</v>
      </c>
      <c r="K74" s="20">
        <v>78</v>
      </c>
      <c r="L74" s="20">
        <v>63320</v>
      </c>
      <c r="M74" s="20">
        <v>16219</v>
      </c>
    </row>
    <row r="75" spans="2:13" ht="15" customHeight="1">
      <c r="B75" s="8" t="s">
        <v>235</v>
      </c>
      <c r="C75" s="20">
        <v>7939000</v>
      </c>
      <c r="D75" s="20">
        <v>182790</v>
      </c>
      <c r="E75" s="20">
        <v>70049</v>
      </c>
      <c r="F75" s="20">
        <v>4367</v>
      </c>
      <c r="G75" s="20">
        <v>3251</v>
      </c>
      <c r="H75" s="20">
        <v>1116</v>
      </c>
      <c r="I75" s="20">
        <v>5669</v>
      </c>
      <c r="J75" s="20">
        <v>2703</v>
      </c>
      <c r="K75" s="20">
        <v>56</v>
      </c>
      <c r="L75" s="20">
        <v>65002</v>
      </c>
      <c r="M75" s="20">
        <v>17500</v>
      </c>
    </row>
    <row r="76" spans="2:13" ht="15" customHeight="1">
      <c r="B76" s="8" t="s">
        <v>236</v>
      </c>
      <c r="C76" s="20">
        <v>8030000</v>
      </c>
      <c r="D76" s="20">
        <v>178871</v>
      </c>
      <c r="E76" s="20">
        <v>72438</v>
      </c>
      <c r="F76" s="20">
        <v>4150</v>
      </c>
      <c r="G76" s="20">
        <v>3109</v>
      </c>
      <c r="H76" s="20">
        <v>1041</v>
      </c>
      <c r="I76" s="20">
        <v>5407</v>
      </c>
      <c r="J76" s="20">
        <v>2540</v>
      </c>
      <c r="K76" s="20">
        <v>71</v>
      </c>
      <c r="L76" s="20">
        <v>68160</v>
      </c>
      <c r="M76" s="20">
        <v>17479</v>
      </c>
    </row>
    <row r="77" spans="2:13" ht="15" customHeight="1">
      <c r="B77" s="8" t="s">
        <v>237</v>
      </c>
      <c r="C77" s="20">
        <v>8100000</v>
      </c>
      <c r="D77" s="20">
        <v>175103</v>
      </c>
      <c r="E77" s="20">
        <v>72129</v>
      </c>
      <c r="F77" s="20">
        <v>4043</v>
      </c>
      <c r="G77" s="20">
        <v>3071</v>
      </c>
      <c r="H77" s="20">
        <v>972</v>
      </c>
      <c r="I77" s="20">
        <v>5293</v>
      </c>
      <c r="J77" s="20">
        <v>2466</v>
      </c>
      <c r="K77" s="20">
        <v>62</v>
      </c>
      <c r="L77" s="20">
        <v>73911</v>
      </c>
      <c r="M77" s="20">
        <v>19400</v>
      </c>
    </row>
    <row r="78" spans="2:13" ht="15" customHeight="1">
      <c r="B78" s="8" t="s">
        <v>238</v>
      </c>
      <c r="C78" s="20">
        <v>8199283</v>
      </c>
      <c r="D78" s="20">
        <v>166464</v>
      </c>
      <c r="E78" s="20">
        <v>73665</v>
      </c>
      <c r="F78" s="20">
        <v>3936</v>
      </c>
      <c r="G78" s="20">
        <v>2909</v>
      </c>
      <c r="H78" s="20">
        <v>1027</v>
      </c>
      <c r="I78" s="20">
        <v>5139</v>
      </c>
      <c r="J78" s="20">
        <v>2475</v>
      </c>
      <c r="K78" s="20">
        <v>54</v>
      </c>
      <c r="L78" s="20">
        <v>81247</v>
      </c>
      <c r="M78" s="20">
        <v>20305</v>
      </c>
    </row>
    <row r="79" spans="2:13" ht="15" customHeight="1">
      <c r="B79" s="8" t="s">
        <v>239</v>
      </c>
      <c r="C79" s="20">
        <v>8314070</v>
      </c>
      <c r="D79" s="20">
        <v>165794</v>
      </c>
      <c r="E79" s="20">
        <v>74596</v>
      </c>
      <c r="F79" s="20">
        <v>3751</v>
      </c>
      <c r="G79" s="20">
        <v>2830</v>
      </c>
      <c r="H79" s="20">
        <v>921</v>
      </c>
      <c r="I79" s="20">
        <v>4909</v>
      </c>
      <c r="J79" s="20">
        <v>2295</v>
      </c>
      <c r="K79" s="20">
        <v>54</v>
      </c>
      <c r="L79" s="20">
        <v>83903</v>
      </c>
      <c r="M79" s="20">
        <v>21727</v>
      </c>
    </row>
    <row r="80" spans="2:13" ht="15" customHeight="1">
      <c r="B80" s="8" t="s">
        <v>240</v>
      </c>
      <c r="C80" s="20">
        <v>8615000</v>
      </c>
      <c r="D80" s="20">
        <v>162756</v>
      </c>
      <c r="E80" s="20">
        <v>75360</v>
      </c>
      <c r="F80" s="20">
        <v>3595</v>
      </c>
      <c r="G80" s="20">
        <v>2714</v>
      </c>
      <c r="H80" s="20">
        <v>881</v>
      </c>
      <c r="I80" s="20">
        <v>4693</v>
      </c>
      <c r="J80" s="20">
        <v>2195</v>
      </c>
      <c r="K80" s="20">
        <v>52</v>
      </c>
      <c r="L80" s="20">
        <v>84363</v>
      </c>
      <c r="M80" s="20">
        <v>23620</v>
      </c>
    </row>
    <row r="81" spans="2:13" ht="15" customHeight="1">
      <c r="B81" s="8" t="s">
        <v>241</v>
      </c>
      <c r="C81" s="20">
        <v>8675000</v>
      </c>
      <c r="D81" s="20">
        <v>159058</v>
      </c>
      <c r="E81" s="20">
        <v>76855</v>
      </c>
      <c r="F81" s="20">
        <v>3438</v>
      </c>
      <c r="G81" s="20">
        <v>2617</v>
      </c>
      <c r="H81" s="20">
        <v>821</v>
      </c>
      <c r="I81" s="20">
        <v>4476</v>
      </c>
      <c r="J81" s="20">
        <v>2064</v>
      </c>
      <c r="K81" s="20">
        <v>44</v>
      </c>
      <c r="L81" s="20">
        <v>90984</v>
      </c>
      <c r="M81" s="20">
        <v>25400</v>
      </c>
    </row>
    <row r="82" spans="2:13" ht="15" customHeight="1">
      <c r="B82" s="8" t="s">
        <v>242</v>
      </c>
      <c r="C82" s="20">
        <v>8734000</v>
      </c>
      <c r="D82" s="20">
        <v>165760</v>
      </c>
      <c r="E82" s="20">
        <v>76693</v>
      </c>
      <c r="F82" s="20">
        <v>3356</v>
      </c>
      <c r="G82" s="20">
        <v>2550</v>
      </c>
      <c r="H82" s="20">
        <v>806</v>
      </c>
      <c r="I82" s="20">
        <v>4488</v>
      </c>
      <c r="J82" s="20">
        <v>2175</v>
      </c>
      <c r="K82" s="20">
        <v>27</v>
      </c>
      <c r="L82" s="20">
        <v>93392</v>
      </c>
      <c r="M82" s="20">
        <v>28347</v>
      </c>
    </row>
    <row r="83" spans="2:13" ht="15" customHeight="1">
      <c r="B83" s="11"/>
      <c r="C83" s="20"/>
      <c r="D83" s="20"/>
      <c r="E83" s="20"/>
      <c r="F83" s="20"/>
      <c r="G83" s="20"/>
      <c r="H83" s="20"/>
      <c r="I83" s="20"/>
      <c r="J83" s="20"/>
      <c r="K83" s="20"/>
      <c r="L83" s="20"/>
      <c r="M83" s="20"/>
    </row>
    <row r="84" spans="2:13" ht="15" customHeight="1">
      <c r="B84" s="8" t="s">
        <v>165</v>
      </c>
      <c r="C84" s="20">
        <v>8875083</v>
      </c>
      <c r="D84" s="20">
        <v>171667</v>
      </c>
      <c r="E84" s="20">
        <v>76321</v>
      </c>
      <c r="F84" s="20">
        <v>3492</v>
      </c>
      <c r="G84" s="20">
        <v>2671</v>
      </c>
      <c r="H84" s="20">
        <v>821</v>
      </c>
      <c r="I84" s="20">
        <v>4522</v>
      </c>
      <c r="J84" s="20">
        <v>2060</v>
      </c>
      <c r="K84" s="20">
        <v>29</v>
      </c>
      <c r="L84" s="20">
        <v>91933</v>
      </c>
      <c r="M84" s="20">
        <v>29934</v>
      </c>
    </row>
    <row r="85" spans="2:13" ht="15" customHeight="1">
      <c r="B85" s="8" t="s">
        <v>243</v>
      </c>
      <c r="C85" s="20">
        <v>8972000</v>
      </c>
      <c r="D85" s="20">
        <v>162244</v>
      </c>
      <c r="E85" s="20">
        <v>77395</v>
      </c>
      <c r="F85" s="20">
        <v>3157</v>
      </c>
      <c r="G85" s="20">
        <v>2412</v>
      </c>
      <c r="H85" s="20">
        <v>745</v>
      </c>
      <c r="I85" s="20">
        <v>4139</v>
      </c>
      <c r="J85" s="20">
        <v>1923</v>
      </c>
      <c r="K85" s="20">
        <v>32</v>
      </c>
      <c r="L85" s="20">
        <v>92134</v>
      </c>
      <c r="M85" s="20">
        <v>31790</v>
      </c>
    </row>
    <row r="86" spans="2:13" ht="15" customHeight="1">
      <c r="B86" s="8" t="s">
        <v>244</v>
      </c>
      <c r="C86" s="20">
        <v>9025000</v>
      </c>
      <c r="D86" s="20">
        <v>146854</v>
      </c>
      <c r="E86" s="20">
        <v>79210</v>
      </c>
      <c r="F86" s="20">
        <v>2801</v>
      </c>
      <c r="G86" s="20">
        <v>2115</v>
      </c>
      <c r="H86" s="20">
        <v>686</v>
      </c>
      <c r="I86" s="20">
        <v>3700</v>
      </c>
      <c r="J86" s="20">
        <v>1765</v>
      </c>
      <c r="K86" s="20">
        <v>35</v>
      </c>
      <c r="L86" s="20">
        <v>94447</v>
      </c>
      <c r="M86" s="20">
        <v>35505</v>
      </c>
    </row>
    <row r="87" spans="2:13" ht="15" customHeight="1">
      <c r="B87" s="8" t="s">
        <v>245</v>
      </c>
      <c r="C87" s="20">
        <v>9072000</v>
      </c>
      <c r="D87" s="20">
        <v>141550</v>
      </c>
      <c r="E87" s="20">
        <v>78522</v>
      </c>
      <c r="F87" s="20">
        <v>2561</v>
      </c>
      <c r="G87" s="20">
        <v>1902</v>
      </c>
      <c r="H87" s="20">
        <v>659</v>
      </c>
      <c r="I87" s="20">
        <v>3392</v>
      </c>
      <c r="J87" s="20">
        <v>1682</v>
      </c>
      <c r="K87" s="20">
        <v>26</v>
      </c>
      <c r="L87" s="20">
        <v>94486</v>
      </c>
      <c r="M87" s="20">
        <v>37128</v>
      </c>
    </row>
    <row r="88" spans="2:13" ht="15" customHeight="1">
      <c r="B88" s="8" t="s">
        <v>246</v>
      </c>
      <c r="C88" s="20">
        <v>9109000</v>
      </c>
      <c r="D88" s="20">
        <v>137414</v>
      </c>
      <c r="E88" s="20">
        <v>76143</v>
      </c>
      <c r="F88" s="20">
        <v>2387</v>
      </c>
      <c r="G88" s="20">
        <v>1734</v>
      </c>
      <c r="H88" s="20">
        <v>653</v>
      </c>
      <c r="I88" s="20">
        <v>2947</v>
      </c>
      <c r="J88" s="20">
        <v>1438</v>
      </c>
      <c r="K88" s="20">
        <v>19</v>
      </c>
      <c r="L88" s="20">
        <v>88023</v>
      </c>
      <c r="M88" s="57">
        <v>39940</v>
      </c>
    </row>
    <row r="89" spans="2:13" ht="15" customHeight="1">
      <c r="B89" s="8" t="s">
        <v>247</v>
      </c>
      <c r="C89" s="20">
        <v>9108000</v>
      </c>
      <c r="D89" s="20">
        <v>133931</v>
      </c>
      <c r="E89" s="20">
        <v>74522</v>
      </c>
      <c r="F89" s="20">
        <v>2205</v>
      </c>
      <c r="G89" s="20">
        <v>1563</v>
      </c>
      <c r="H89" s="20">
        <v>642</v>
      </c>
      <c r="I89" s="20">
        <v>2673</v>
      </c>
      <c r="J89" s="20">
        <v>1356</v>
      </c>
      <c r="K89" s="20">
        <v>16</v>
      </c>
      <c r="L89" s="20">
        <v>82856</v>
      </c>
      <c r="M89" s="20">
        <v>40782</v>
      </c>
    </row>
    <row r="90" spans="2:13" ht="15" customHeight="1">
      <c r="B90" s="8" t="s">
        <v>248</v>
      </c>
      <c r="C90" s="20">
        <v>9117000</v>
      </c>
      <c r="D90" s="20">
        <v>131378</v>
      </c>
      <c r="E90" s="20">
        <v>75801</v>
      </c>
      <c r="F90" s="20">
        <v>1978</v>
      </c>
      <c r="G90" s="20">
        <v>1424</v>
      </c>
      <c r="H90" s="20">
        <v>554</v>
      </c>
      <c r="I90" s="20">
        <v>2495</v>
      </c>
      <c r="J90" s="20">
        <v>1264</v>
      </c>
      <c r="K90" s="20">
        <v>14</v>
      </c>
      <c r="L90" s="20">
        <v>82753</v>
      </c>
      <c r="M90" s="20">
        <v>43101</v>
      </c>
    </row>
    <row r="91" spans="2:13" ht="15" customHeight="1">
      <c r="B91" s="8" t="s">
        <v>249</v>
      </c>
      <c r="C91" s="20">
        <v>9157000</v>
      </c>
      <c r="D91" s="20">
        <v>138416</v>
      </c>
      <c r="E91" s="20">
        <v>74144</v>
      </c>
      <c r="F91" s="20">
        <v>1945</v>
      </c>
      <c r="G91" s="20">
        <v>1367</v>
      </c>
      <c r="H91" s="20">
        <v>578</v>
      </c>
      <c r="I91" s="20">
        <v>2452</v>
      </c>
      <c r="J91" s="20">
        <v>1284</v>
      </c>
      <c r="K91" s="20">
        <v>11</v>
      </c>
      <c r="L91" s="20">
        <v>86088</v>
      </c>
      <c r="M91" s="20">
        <v>43036</v>
      </c>
    </row>
    <row r="92" spans="2:13" ht="15" customHeight="1">
      <c r="B92" s="8" t="s">
        <v>250</v>
      </c>
      <c r="C92" s="20">
        <v>9202000</v>
      </c>
      <c r="D92" s="20">
        <v>138802</v>
      </c>
      <c r="E92" s="20">
        <v>74773</v>
      </c>
      <c r="F92" s="20">
        <v>1931</v>
      </c>
      <c r="G92" s="20">
        <v>1281</v>
      </c>
      <c r="H92" s="20">
        <v>650</v>
      </c>
      <c r="I92" s="20">
        <v>2302</v>
      </c>
      <c r="J92" s="20">
        <v>1201</v>
      </c>
      <c r="K92" s="20">
        <v>15</v>
      </c>
      <c r="L92" s="20">
        <v>88333</v>
      </c>
      <c r="M92" s="20">
        <v>45029</v>
      </c>
    </row>
    <row r="93" spans="2:13" ht="15" customHeight="1">
      <c r="B93" s="8" t="s">
        <v>251</v>
      </c>
      <c r="C93" s="20">
        <v>9249000</v>
      </c>
      <c r="D93" s="20">
        <v>144452</v>
      </c>
      <c r="E93" s="20">
        <v>73480</v>
      </c>
      <c r="F93" s="20">
        <v>1921</v>
      </c>
      <c r="G93" s="20">
        <v>1295</v>
      </c>
      <c r="H93" s="20">
        <v>626</v>
      </c>
      <c r="I93" s="20">
        <v>2285</v>
      </c>
      <c r="J93" s="20">
        <v>1175</v>
      </c>
      <c r="K93" s="20">
        <v>11</v>
      </c>
      <c r="L93" s="20">
        <v>89450</v>
      </c>
      <c r="M93" s="20">
        <v>44242</v>
      </c>
    </row>
    <row r="94" spans="2:13" ht="15" customHeight="1">
      <c r="B94" s="11"/>
      <c r="C94" s="20"/>
      <c r="D94" s="20"/>
      <c r="E94" s="20"/>
      <c r="F94" s="20"/>
      <c r="G94" s="20"/>
      <c r="H94" s="20"/>
      <c r="I94" s="20"/>
      <c r="J94" s="20"/>
      <c r="K94" s="20"/>
      <c r="L94" s="20"/>
      <c r="M94" s="20"/>
    </row>
    <row r="95" spans="2:13" ht="15" customHeight="1">
      <c r="B95" s="8" t="s">
        <v>166</v>
      </c>
      <c r="C95" s="22">
        <v>9256110</v>
      </c>
      <c r="D95" s="20">
        <v>145162</v>
      </c>
      <c r="E95" s="20">
        <v>74991</v>
      </c>
      <c r="F95" s="20">
        <v>1851</v>
      </c>
      <c r="G95" s="20">
        <v>1284</v>
      </c>
      <c r="H95" s="20">
        <v>567</v>
      </c>
      <c r="I95" s="20">
        <v>2235</v>
      </c>
      <c r="J95" s="20">
        <v>1135</v>
      </c>
      <c r="K95" s="20">
        <v>16</v>
      </c>
      <c r="L95" s="20">
        <v>86898</v>
      </c>
      <c r="M95" s="20">
        <v>45047</v>
      </c>
    </row>
    <row r="96" spans="2:13" ht="15" customHeight="1">
      <c r="B96" s="8" t="s">
        <v>252</v>
      </c>
      <c r="C96" s="22">
        <v>9209287</v>
      </c>
      <c r="D96" s="20">
        <v>140579</v>
      </c>
      <c r="E96" s="20">
        <v>75818</v>
      </c>
      <c r="F96" s="20">
        <v>1851</v>
      </c>
      <c r="G96" s="20">
        <v>1281</v>
      </c>
      <c r="H96" s="20">
        <v>570</v>
      </c>
      <c r="I96" s="20">
        <v>2151</v>
      </c>
      <c r="J96" s="20">
        <v>1040</v>
      </c>
      <c r="K96" s="20">
        <v>7</v>
      </c>
      <c r="L96" s="20">
        <v>85252</v>
      </c>
      <c r="M96" s="20">
        <v>43167</v>
      </c>
    </row>
    <row r="97" spans="2:13" ht="15" customHeight="1">
      <c r="B97" s="8" t="s">
        <v>253</v>
      </c>
      <c r="C97" s="22">
        <v>9115196</v>
      </c>
      <c r="D97" s="20">
        <v>137950</v>
      </c>
      <c r="E97" s="20">
        <v>75536</v>
      </c>
      <c r="F97" s="20">
        <v>1672</v>
      </c>
      <c r="G97" s="20">
        <v>1202</v>
      </c>
      <c r="H97" s="20">
        <v>470</v>
      </c>
      <c r="I97" s="20">
        <v>1989</v>
      </c>
      <c r="J97" s="20">
        <v>954</v>
      </c>
      <c r="K97" s="20">
        <v>11</v>
      </c>
      <c r="L97" s="20">
        <v>82633</v>
      </c>
      <c r="M97" s="20">
        <v>39739</v>
      </c>
    </row>
    <row r="98" spans="2:13" ht="15" customHeight="1">
      <c r="B98" s="8" t="s">
        <v>254</v>
      </c>
      <c r="C98" s="22">
        <v>9047764</v>
      </c>
      <c r="D98" s="20">
        <v>133026</v>
      </c>
      <c r="E98" s="20">
        <v>76639</v>
      </c>
      <c r="F98" s="20">
        <v>1573</v>
      </c>
      <c r="G98" s="20">
        <v>1067</v>
      </c>
      <c r="H98" s="20">
        <v>506</v>
      </c>
      <c r="I98" s="20">
        <v>1843</v>
      </c>
      <c r="J98" s="20">
        <v>933</v>
      </c>
      <c r="K98" s="20">
        <v>6</v>
      </c>
      <c r="L98" s="20">
        <v>78910</v>
      </c>
      <c r="M98" s="20">
        <v>37991</v>
      </c>
    </row>
    <row r="99" spans="2:13" ht="15" customHeight="1">
      <c r="B99" s="8" t="s">
        <v>255</v>
      </c>
      <c r="C99" s="22">
        <v>9049454</v>
      </c>
      <c r="D99" s="20">
        <v>135782</v>
      </c>
      <c r="E99" s="20">
        <v>76401</v>
      </c>
      <c r="F99" s="20">
        <v>1595</v>
      </c>
      <c r="G99" s="20">
        <v>1100</v>
      </c>
      <c r="H99" s="20">
        <v>495</v>
      </c>
      <c r="I99" s="20">
        <v>1884</v>
      </c>
      <c r="J99" s="20">
        <v>929</v>
      </c>
      <c r="K99" s="20">
        <v>4</v>
      </c>
      <c r="L99" s="20">
        <v>80810</v>
      </c>
      <c r="M99" s="20">
        <v>37563</v>
      </c>
    </row>
    <row r="100" spans="2:13" ht="15" customHeight="1">
      <c r="B100" s="8" t="s">
        <v>256</v>
      </c>
      <c r="C100" s="22">
        <v>9076287</v>
      </c>
      <c r="D100" s="20">
        <v>138052</v>
      </c>
      <c r="E100" s="20">
        <v>78635</v>
      </c>
      <c r="F100" s="20">
        <v>1575</v>
      </c>
      <c r="G100" s="20">
        <v>1071</v>
      </c>
      <c r="H100" s="20">
        <v>504</v>
      </c>
      <c r="I100" s="20">
        <v>1867</v>
      </c>
      <c r="J100" s="20">
        <v>953</v>
      </c>
      <c r="K100" s="20">
        <v>9</v>
      </c>
      <c r="L100" s="20">
        <v>79022</v>
      </c>
      <c r="M100" s="20">
        <v>38775</v>
      </c>
    </row>
    <row r="101" spans="2:13" ht="15" customHeight="1">
      <c r="B101" s="8" t="s">
        <v>257</v>
      </c>
      <c r="C101" s="22">
        <v>9127774</v>
      </c>
      <c r="D101" s="20">
        <v>137626</v>
      </c>
      <c r="E101" s="20">
        <v>80177</v>
      </c>
      <c r="F101" s="20">
        <v>1565</v>
      </c>
      <c r="G101" s="20">
        <v>1079</v>
      </c>
      <c r="H101" s="20">
        <v>486</v>
      </c>
      <c r="I101" s="20">
        <v>1782</v>
      </c>
      <c r="J101" s="20">
        <v>865</v>
      </c>
      <c r="K101" s="20">
        <v>11</v>
      </c>
      <c r="L101" s="20">
        <v>77815</v>
      </c>
      <c r="M101" s="20">
        <v>39553</v>
      </c>
    </row>
    <row r="102" spans="2:13" ht="15" customHeight="1">
      <c r="B102" s="8" t="s">
        <v>258</v>
      </c>
      <c r="C102" s="22">
        <v>9187484</v>
      </c>
      <c r="D102" s="20">
        <v>140466</v>
      </c>
      <c r="E102" s="20">
        <v>79795</v>
      </c>
      <c r="F102" s="20">
        <v>1538</v>
      </c>
      <c r="G102" s="20">
        <v>1029</v>
      </c>
      <c r="H102" s="20">
        <v>509</v>
      </c>
      <c r="I102" s="20">
        <v>1701</v>
      </c>
      <c r="J102" s="20">
        <v>824</v>
      </c>
      <c r="K102" s="20">
        <v>8</v>
      </c>
      <c r="L102" s="20">
        <v>74418</v>
      </c>
      <c r="M102" s="20">
        <v>39857</v>
      </c>
    </row>
    <row r="103" spans="2:13" ht="15" customHeight="1">
      <c r="B103" s="8" t="s">
        <v>259</v>
      </c>
      <c r="C103" s="22">
        <v>9218002</v>
      </c>
      <c r="D103" s="20">
        <v>139635</v>
      </c>
      <c r="E103" s="20">
        <v>80075</v>
      </c>
      <c r="F103" s="20">
        <v>1542</v>
      </c>
      <c r="G103" s="20">
        <v>1068</v>
      </c>
      <c r="H103" s="20">
        <v>474</v>
      </c>
      <c r="I103" s="20">
        <v>1659</v>
      </c>
      <c r="J103" s="20">
        <v>761</v>
      </c>
      <c r="K103" s="20">
        <v>11</v>
      </c>
      <c r="L103" s="20">
        <v>75386</v>
      </c>
      <c r="M103" s="20">
        <v>40103</v>
      </c>
    </row>
    <row r="104" spans="2:13" ht="15" customHeight="1">
      <c r="B104" s="8" t="s">
        <v>260</v>
      </c>
      <c r="C104" s="22">
        <v>9253298</v>
      </c>
      <c r="D104" s="20">
        <v>148164</v>
      </c>
      <c r="E104" s="20">
        <v>78566</v>
      </c>
      <c r="F104" s="20">
        <v>1645</v>
      </c>
      <c r="G104" s="20">
        <v>1070</v>
      </c>
      <c r="H104" s="20">
        <v>575</v>
      </c>
      <c r="I104" s="20">
        <v>1792</v>
      </c>
      <c r="J104" s="20">
        <v>881</v>
      </c>
      <c r="K104" s="20">
        <v>13</v>
      </c>
      <c r="L104" s="20">
        <v>76210</v>
      </c>
      <c r="M104" s="20">
        <v>40276</v>
      </c>
    </row>
    <row r="105" spans="2:13" ht="15" customHeight="1">
      <c r="B105" s="11"/>
      <c r="C105" s="20"/>
      <c r="D105" s="20"/>
      <c r="E105" s="20"/>
      <c r="F105" s="20"/>
      <c r="G105" s="20"/>
      <c r="H105" s="20"/>
      <c r="I105" s="20"/>
      <c r="J105" s="20"/>
      <c r="K105" s="20"/>
      <c r="L105" s="20"/>
      <c r="M105" s="20"/>
    </row>
    <row r="106" spans="2:13" ht="15" customHeight="1">
      <c r="B106" s="8" t="s">
        <v>167</v>
      </c>
      <c r="C106" s="47">
        <v>9310461</v>
      </c>
      <c r="D106" s="20">
        <v>153080</v>
      </c>
      <c r="E106" s="20">
        <v>78501</v>
      </c>
      <c r="F106" s="20">
        <v>1638</v>
      </c>
      <c r="G106" s="20">
        <v>1073</v>
      </c>
      <c r="H106" s="20">
        <v>565</v>
      </c>
      <c r="I106" s="20">
        <v>1722</v>
      </c>
      <c r="J106" s="20">
        <v>830</v>
      </c>
      <c r="K106" s="20">
        <v>10</v>
      </c>
      <c r="L106" s="20">
        <v>76099</v>
      </c>
      <c r="M106" s="20">
        <v>40568</v>
      </c>
    </row>
    <row r="107" spans="2:13" ht="15" customHeight="1">
      <c r="B107" s="8" t="s">
        <v>168</v>
      </c>
      <c r="C107" s="47">
        <v>9395025</v>
      </c>
      <c r="D107" s="20">
        <v>149478</v>
      </c>
      <c r="E107" s="20">
        <v>79738</v>
      </c>
      <c r="F107" s="20">
        <v>1554</v>
      </c>
      <c r="G107" s="20">
        <v>1003</v>
      </c>
      <c r="H107" s="20">
        <v>551</v>
      </c>
      <c r="I107" s="20">
        <v>1620</v>
      </c>
      <c r="J107" s="20">
        <v>775</v>
      </c>
      <c r="K107" s="20">
        <v>16</v>
      </c>
      <c r="L107" s="20">
        <v>72747</v>
      </c>
      <c r="M107" s="20">
        <v>40103</v>
      </c>
    </row>
    <row r="108" spans="2:13" ht="15" customHeight="1">
      <c r="B108" s="8" t="s">
        <v>169</v>
      </c>
      <c r="C108" s="47">
        <v>9470321</v>
      </c>
      <c r="D108" s="20">
        <v>143827</v>
      </c>
      <c r="E108" s="20">
        <v>78916</v>
      </c>
      <c r="F108" s="20">
        <v>1460</v>
      </c>
      <c r="G108" s="20">
        <f>648+173+141</f>
        <v>962</v>
      </c>
      <c r="H108" s="20">
        <v>498</v>
      </c>
      <c r="I108" s="20">
        <v>1576</v>
      </c>
      <c r="J108" s="20">
        <v>755</v>
      </c>
      <c r="K108" s="20">
        <v>15</v>
      </c>
      <c r="L108" s="20">
        <v>71322</v>
      </c>
      <c r="M108" s="20">
        <v>40425</v>
      </c>
    </row>
    <row r="109" spans="2:13" ht="15" customHeight="1">
      <c r="B109" s="8" t="s">
        <v>170</v>
      </c>
      <c r="C109" s="47">
        <v>9529239</v>
      </c>
      <c r="D109" s="20">
        <v>139560</v>
      </c>
      <c r="E109" s="20">
        <v>82286</v>
      </c>
      <c r="F109" s="20">
        <v>1319</v>
      </c>
      <c r="G109" s="20">
        <v>856</v>
      </c>
      <c r="H109" s="20">
        <v>463</v>
      </c>
      <c r="I109" s="20">
        <v>1434</v>
      </c>
      <c r="J109" s="20">
        <v>726</v>
      </c>
      <c r="K109" s="20">
        <v>8</v>
      </c>
      <c r="L109" s="20">
        <v>70771</v>
      </c>
      <c r="M109" s="20">
        <v>40470</v>
      </c>
    </row>
    <row r="110" spans="2:13" ht="15" customHeight="1">
      <c r="B110" s="8">
        <v>1994</v>
      </c>
      <c r="C110" s="47">
        <v>9584482</v>
      </c>
      <c r="D110" s="20">
        <v>137844</v>
      </c>
      <c r="E110" s="20">
        <v>82644</v>
      </c>
      <c r="F110" s="20">
        <v>1184</v>
      </c>
      <c r="G110" s="20">
        <v>775</v>
      </c>
      <c r="H110" s="20">
        <v>409</v>
      </c>
      <c r="I110" s="20">
        <v>1388</v>
      </c>
      <c r="J110" s="20">
        <v>731</v>
      </c>
      <c r="K110" s="20">
        <v>8</v>
      </c>
      <c r="L110" s="20">
        <v>70966</v>
      </c>
      <c r="M110" s="20">
        <v>39795</v>
      </c>
    </row>
    <row r="111" spans="2:13" ht="15" customHeight="1">
      <c r="B111" s="8">
        <v>1995</v>
      </c>
      <c r="C111" s="47">
        <v>9659868</v>
      </c>
      <c r="D111" s="20">
        <v>134169</v>
      </c>
      <c r="E111" s="20">
        <v>83405</v>
      </c>
      <c r="F111" s="20">
        <v>1110</v>
      </c>
      <c r="G111" s="20">
        <v>725</v>
      </c>
      <c r="H111" s="20">
        <v>385</v>
      </c>
      <c r="I111" s="20">
        <v>1363</v>
      </c>
      <c r="J111" s="20">
        <v>767</v>
      </c>
      <c r="K111" s="20">
        <v>11</v>
      </c>
      <c r="L111" s="20">
        <v>71042</v>
      </c>
      <c r="M111" s="20">
        <v>39449</v>
      </c>
    </row>
    <row r="112" spans="2:13" ht="15" customHeight="1">
      <c r="B112" s="8">
        <v>1996</v>
      </c>
      <c r="C112" s="47">
        <v>9739187</v>
      </c>
      <c r="D112" s="20">
        <v>133231</v>
      </c>
      <c r="E112" s="20">
        <v>83496</v>
      </c>
      <c r="F112" s="20">
        <v>1072</v>
      </c>
      <c r="G112" s="20">
        <v>703</v>
      </c>
      <c r="H112" s="20">
        <v>369</v>
      </c>
      <c r="I112" s="20">
        <v>1329</v>
      </c>
      <c r="J112" s="20">
        <v>759</v>
      </c>
      <c r="K112" s="20">
        <v>5</v>
      </c>
      <c r="L112" s="20">
        <v>68598</v>
      </c>
      <c r="M112" s="20">
        <v>38169</v>
      </c>
    </row>
    <row r="113" spans="2:13" ht="15" customHeight="1">
      <c r="B113" s="8">
        <v>1997</v>
      </c>
      <c r="C113" s="47">
        <v>9785449</v>
      </c>
      <c r="D113" s="58">
        <v>133549</v>
      </c>
      <c r="E113" s="58">
        <v>82994</v>
      </c>
      <c r="F113" s="20">
        <v>1085</v>
      </c>
      <c r="G113" s="20">
        <v>748</v>
      </c>
      <c r="H113" s="20">
        <v>337</v>
      </c>
      <c r="I113" s="20">
        <v>1385</v>
      </c>
      <c r="J113" s="20">
        <v>798</v>
      </c>
      <c r="K113" s="20">
        <v>12</v>
      </c>
      <c r="L113" s="59">
        <v>66974</v>
      </c>
      <c r="M113" s="20">
        <v>38202</v>
      </c>
    </row>
    <row r="114" spans="2:13" ht="15" customHeight="1">
      <c r="B114" s="8">
        <v>1998</v>
      </c>
      <c r="C114" s="47">
        <v>9820231</v>
      </c>
      <c r="D114" s="58">
        <v>133649</v>
      </c>
      <c r="E114" s="58">
        <v>84906</v>
      </c>
      <c r="F114" s="20">
        <v>1091</v>
      </c>
      <c r="G114" s="20">
        <v>709</v>
      </c>
      <c r="H114" s="20">
        <v>382</v>
      </c>
      <c r="I114" s="20">
        <v>1405</v>
      </c>
      <c r="J114" s="20">
        <v>830</v>
      </c>
      <c r="K114" s="20">
        <v>8</v>
      </c>
      <c r="L114" s="59">
        <v>65642</v>
      </c>
      <c r="M114" s="20">
        <v>38523</v>
      </c>
    </row>
    <row r="115" spans="2:13" ht="15" customHeight="1">
      <c r="B115" s="8">
        <v>1999</v>
      </c>
      <c r="C115" s="47">
        <v>9863771</v>
      </c>
      <c r="D115" s="20">
        <v>133429</v>
      </c>
      <c r="E115" s="20">
        <v>86835</v>
      </c>
      <c r="F115" s="20">
        <v>1071</v>
      </c>
      <c r="G115" s="20">
        <v>729</v>
      </c>
      <c r="H115" s="20">
        <v>342</v>
      </c>
      <c r="I115" s="20">
        <v>1366</v>
      </c>
      <c r="J115" s="20">
        <v>784</v>
      </c>
      <c r="K115" s="20">
        <v>11</v>
      </c>
      <c r="L115" s="20">
        <v>67105</v>
      </c>
      <c r="M115" s="20">
        <v>38006</v>
      </c>
    </row>
    <row r="116" spans="2:13" ht="15" customHeight="1">
      <c r="B116" s="8"/>
      <c r="C116" s="47"/>
      <c r="D116" s="20"/>
      <c r="E116" s="20"/>
      <c r="F116" s="20"/>
      <c r="G116" s="20"/>
      <c r="H116" s="20"/>
      <c r="I116" s="20"/>
      <c r="J116" s="20"/>
      <c r="K116" s="20"/>
      <c r="L116" s="20"/>
      <c r="M116" s="20"/>
    </row>
    <row r="117" spans="2:13" ht="15" customHeight="1">
      <c r="B117" s="8">
        <v>2000</v>
      </c>
      <c r="C117" s="47">
        <v>9994368</v>
      </c>
      <c r="D117" s="9">
        <v>136048</v>
      </c>
      <c r="E117" s="9">
        <v>86988</v>
      </c>
      <c r="F117" s="9">
        <v>1112</v>
      </c>
      <c r="G117" s="9">
        <v>777</v>
      </c>
      <c r="H117" s="9">
        <f>F117-G117</f>
        <v>335</v>
      </c>
      <c r="I117" s="9">
        <f>J117+653</f>
        <v>1440</v>
      </c>
      <c r="J117" s="9">
        <v>787</v>
      </c>
      <c r="K117" s="9">
        <v>9</v>
      </c>
      <c r="L117" s="9">
        <v>66326</v>
      </c>
      <c r="M117" s="9">
        <v>38932</v>
      </c>
    </row>
    <row r="118" spans="2:13" ht="15" customHeight="1">
      <c r="B118" s="8">
        <v>2001</v>
      </c>
      <c r="C118" s="47">
        <v>10060525</v>
      </c>
      <c r="D118" s="9">
        <v>133247</v>
      </c>
      <c r="E118" s="9">
        <v>86250</v>
      </c>
      <c r="F118" s="9">
        <v>1066</v>
      </c>
      <c r="G118" s="9">
        <v>729</v>
      </c>
      <c r="H118" s="9">
        <v>337</v>
      </c>
      <c r="I118" s="9">
        <v>1374</v>
      </c>
      <c r="J118" s="9">
        <v>786</v>
      </c>
      <c r="K118" s="9">
        <v>9</v>
      </c>
      <c r="L118" s="9">
        <v>66876</v>
      </c>
      <c r="M118" s="9">
        <v>38869</v>
      </c>
    </row>
    <row r="119" spans="2:13" ht="15" customHeight="1">
      <c r="B119" s="8">
        <v>2002</v>
      </c>
      <c r="C119" s="47">
        <v>10095183</v>
      </c>
      <c r="D119" s="9">
        <v>129518</v>
      </c>
      <c r="E119" s="9">
        <v>87534</v>
      </c>
      <c r="F119" s="9">
        <v>1054</v>
      </c>
      <c r="G119" s="9">
        <v>719</v>
      </c>
      <c r="H119" s="9">
        <v>335</v>
      </c>
      <c r="I119" s="9">
        <v>1318</v>
      </c>
      <c r="J119" s="9">
        <v>748</v>
      </c>
      <c r="K119" s="9">
        <v>12</v>
      </c>
      <c r="L119" s="9">
        <v>65104</v>
      </c>
      <c r="M119" s="9">
        <v>37804</v>
      </c>
    </row>
    <row r="120" spans="2:13" ht="15" customHeight="1">
      <c r="B120" s="8">
        <v>2003</v>
      </c>
      <c r="C120" s="47">
        <v>10123968</v>
      </c>
      <c r="D120" s="9">
        <v>130850</v>
      </c>
      <c r="E120" s="9">
        <v>86306</v>
      </c>
      <c r="F120" s="9">
        <v>1112</v>
      </c>
      <c r="G120" s="9">
        <f>486+136+149</f>
        <v>771</v>
      </c>
      <c r="H120" s="9">
        <f>269+72</f>
        <v>341</v>
      </c>
      <c r="I120" s="9">
        <f>J120+622</f>
        <v>1376</v>
      </c>
      <c r="J120" s="9">
        <v>754</v>
      </c>
      <c r="K120" s="9">
        <v>16</v>
      </c>
      <c r="L120" s="9">
        <v>62920</v>
      </c>
      <c r="M120" s="9">
        <v>35596</v>
      </c>
    </row>
    <row r="121" spans="2:13" ht="15" customHeight="1">
      <c r="B121" s="8">
        <v>2004</v>
      </c>
      <c r="C121" s="47">
        <v>10170080</v>
      </c>
      <c r="D121" s="9">
        <v>129710</v>
      </c>
      <c r="E121" s="9">
        <v>85122</v>
      </c>
      <c r="F121" s="9">
        <v>984</v>
      </c>
      <c r="G121" s="9">
        <v>694</v>
      </c>
      <c r="H121" s="9">
        <v>290</v>
      </c>
      <c r="I121" s="9">
        <f>J121+563</f>
        <v>1361</v>
      </c>
      <c r="J121" s="9">
        <v>798</v>
      </c>
      <c r="K121" s="9">
        <v>40</v>
      </c>
      <c r="L121" s="9">
        <v>61932</v>
      </c>
      <c r="M121" s="9">
        <v>34696</v>
      </c>
    </row>
    <row r="122" spans="2:13" ht="15" customHeight="1">
      <c r="B122" s="8">
        <v>2005</v>
      </c>
      <c r="C122" s="47">
        <v>10159911</v>
      </c>
      <c r="D122" s="9">
        <v>127518</v>
      </c>
      <c r="E122" s="9">
        <v>86785</v>
      </c>
      <c r="F122" s="9">
        <v>1013</v>
      </c>
      <c r="G122" s="9">
        <v>700</v>
      </c>
      <c r="H122" s="9">
        <f>F122-G122</f>
        <v>313</v>
      </c>
      <c r="I122" s="9">
        <v>1379</v>
      </c>
      <c r="J122" s="9">
        <v>823</v>
      </c>
      <c r="K122" s="9">
        <v>52</v>
      </c>
      <c r="L122" s="9">
        <v>61108</v>
      </c>
      <c r="M122" s="9">
        <v>34580</v>
      </c>
    </row>
    <row r="123" spans="2:13" ht="15" customHeight="1">
      <c r="B123" s="8">
        <v>2006</v>
      </c>
      <c r="C123" s="47">
        <v>10157416</v>
      </c>
      <c r="D123" s="9">
        <v>127537</v>
      </c>
      <c r="E123" s="9">
        <v>85945</v>
      </c>
      <c r="F123" s="9">
        <v>940</v>
      </c>
      <c r="G123" s="9">
        <v>660</v>
      </c>
      <c r="H123" s="9">
        <v>280</v>
      </c>
      <c r="I123" s="9">
        <f>J123+528</f>
        <v>1279</v>
      </c>
      <c r="J123" s="9">
        <v>751</v>
      </c>
      <c r="K123" s="9">
        <v>27</v>
      </c>
      <c r="L123" s="9">
        <v>59400</v>
      </c>
      <c r="M123" s="9">
        <v>35022</v>
      </c>
    </row>
    <row r="124" spans="2:13" ht="15" customHeight="1">
      <c r="B124" s="8">
        <v>2007</v>
      </c>
      <c r="C124" s="47">
        <v>10095812</v>
      </c>
      <c r="D124" s="9">
        <v>125172</v>
      </c>
      <c r="E124" s="9">
        <v>86642</v>
      </c>
      <c r="F124" s="9">
        <v>997</v>
      </c>
      <c r="G124" s="9">
        <v>697</v>
      </c>
      <c r="H124" s="9">
        <v>300</v>
      </c>
      <c r="I124" s="9">
        <v>1267</v>
      </c>
      <c r="J124" s="9">
        <v>714</v>
      </c>
      <c r="K124" s="9">
        <v>32</v>
      </c>
      <c r="L124" s="9">
        <v>56996</v>
      </c>
      <c r="M124" s="9">
        <v>34522</v>
      </c>
    </row>
    <row r="125" spans="2:13" ht="15" customHeight="1">
      <c r="B125" s="8">
        <v>2008</v>
      </c>
      <c r="C125" s="47">
        <v>10020941</v>
      </c>
      <c r="D125" s="9">
        <v>121231</v>
      </c>
      <c r="E125" s="9">
        <v>88272</v>
      </c>
      <c r="F125" s="9">
        <v>894</v>
      </c>
      <c r="G125" s="9">
        <v>608</v>
      </c>
      <c r="H125" s="9">
        <v>286</v>
      </c>
      <c r="I125" s="9">
        <v>1255</v>
      </c>
      <c r="J125" s="9">
        <v>754</v>
      </c>
      <c r="K125" s="9">
        <v>32</v>
      </c>
      <c r="L125" s="9">
        <v>55465</v>
      </c>
      <c r="M125" s="9">
        <v>33527</v>
      </c>
    </row>
    <row r="126" spans="2:13" ht="15" customHeight="1">
      <c r="B126" s="8">
        <v>2009</v>
      </c>
      <c r="C126" s="47">
        <v>9936777</v>
      </c>
      <c r="D126" s="9">
        <v>117309</v>
      </c>
      <c r="E126" s="9">
        <v>86310</v>
      </c>
      <c r="F126" s="9">
        <v>881</v>
      </c>
      <c r="G126" s="9">
        <v>600</v>
      </c>
      <c r="H126" s="9">
        <v>281</v>
      </c>
      <c r="I126" s="9">
        <v>1154</v>
      </c>
      <c r="J126" s="9">
        <v>676</v>
      </c>
      <c r="K126" s="9">
        <v>33</v>
      </c>
      <c r="L126" s="9">
        <v>53528</v>
      </c>
      <c r="M126" s="9">
        <v>32771</v>
      </c>
    </row>
    <row r="127" spans="2:13" ht="15" customHeight="1">
      <c r="B127" s="8"/>
      <c r="C127" s="47"/>
      <c r="D127" s="9"/>
      <c r="E127" s="9"/>
      <c r="F127" s="9"/>
      <c r="G127" s="9"/>
      <c r="H127" s="9"/>
      <c r="I127" s="9"/>
      <c r="J127" s="9"/>
      <c r="K127" s="9"/>
      <c r="L127" s="9"/>
      <c r="M127" s="9"/>
    </row>
    <row r="128" spans="2:13" ht="15" customHeight="1">
      <c r="B128" s="8">
        <v>2010</v>
      </c>
      <c r="C128" s="47">
        <v>9883640</v>
      </c>
      <c r="D128" s="9">
        <v>114717</v>
      </c>
      <c r="E128" s="9">
        <v>88058</v>
      </c>
      <c r="F128" s="9">
        <v>817</v>
      </c>
      <c r="G128" s="9">
        <v>549</v>
      </c>
      <c r="H128" s="9">
        <v>268</v>
      </c>
      <c r="I128" s="9">
        <v>1015</v>
      </c>
      <c r="J128" s="9">
        <v>540</v>
      </c>
      <c r="K128" s="9">
        <v>48</v>
      </c>
      <c r="L128" s="9">
        <v>54182</v>
      </c>
      <c r="M128" s="9">
        <v>34956</v>
      </c>
    </row>
    <row r="129" spans="2:13" ht="15" customHeight="1">
      <c r="B129" s="8">
        <v>2011</v>
      </c>
      <c r="C129" s="47">
        <v>9876801</v>
      </c>
      <c r="D129" s="9">
        <v>114159</v>
      </c>
      <c r="E129" s="9">
        <v>89473</v>
      </c>
      <c r="F129" s="9">
        <v>749</v>
      </c>
      <c r="G129" s="9">
        <v>501</v>
      </c>
      <c r="H129" s="9">
        <v>248</v>
      </c>
      <c r="I129" s="9">
        <v>1093</v>
      </c>
      <c r="J129" s="9">
        <v>681</v>
      </c>
      <c r="K129" s="9">
        <v>42</v>
      </c>
      <c r="L129" s="9">
        <v>56139</v>
      </c>
      <c r="M129" s="9">
        <v>33940</v>
      </c>
    </row>
    <row r="130" spans="2:13" ht="15" customHeight="1">
      <c r="B130" s="8">
        <v>2012</v>
      </c>
      <c r="C130" s="47">
        <v>9883360</v>
      </c>
      <c r="D130" s="9">
        <v>112708</v>
      </c>
      <c r="E130" s="9">
        <v>89917</v>
      </c>
      <c r="F130" s="9">
        <v>783</v>
      </c>
      <c r="G130" s="9">
        <v>540</v>
      </c>
      <c r="H130" s="9">
        <v>243</v>
      </c>
      <c r="I130" s="9">
        <v>1021</v>
      </c>
      <c r="J130" s="9">
        <v>562</v>
      </c>
      <c r="K130" s="9">
        <v>26</v>
      </c>
      <c r="L130" s="9">
        <v>56315</v>
      </c>
      <c r="M130" s="9">
        <v>32892</v>
      </c>
    </row>
    <row r="131" spans="2:13" ht="15" customHeight="1">
      <c r="B131" s="8">
        <v>2013</v>
      </c>
      <c r="C131" s="47">
        <v>9895622</v>
      </c>
      <c r="D131" s="9">
        <v>113732</v>
      </c>
      <c r="E131" s="9">
        <v>92463</v>
      </c>
      <c r="F131" s="9">
        <v>799</v>
      </c>
      <c r="G131" s="9">
        <v>544</v>
      </c>
      <c r="H131" s="9">
        <v>255</v>
      </c>
      <c r="I131" s="9">
        <v>967</v>
      </c>
      <c r="J131" s="9">
        <v>536</v>
      </c>
      <c r="K131" s="9">
        <v>35</v>
      </c>
      <c r="L131" s="9">
        <v>55396</v>
      </c>
      <c r="M131" s="9">
        <v>31687</v>
      </c>
    </row>
    <row r="132" spans="2:13" ht="15" customHeight="1">
      <c r="B132" s="8">
        <v>2014</v>
      </c>
      <c r="C132" s="47">
        <v>9907877</v>
      </c>
      <c r="D132" s="9">
        <v>114460</v>
      </c>
      <c r="E132" s="9">
        <v>93526</v>
      </c>
      <c r="F132" s="9">
        <v>773</v>
      </c>
      <c r="G132" s="9">
        <v>513</v>
      </c>
      <c r="H132" s="9">
        <v>260</v>
      </c>
      <c r="I132" s="9">
        <v>1005</v>
      </c>
      <c r="J132" s="9">
        <v>588</v>
      </c>
      <c r="K132" s="9">
        <v>31</v>
      </c>
      <c r="L132" s="9">
        <v>57071</v>
      </c>
      <c r="M132" s="9">
        <v>29708</v>
      </c>
    </row>
    <row r="133" spans="2:13" ht="15" customHeight="1">
      <c r="B133" s="6"/>
      <c r="C133" s="66"/>
      <c r="D133" s="15"/>
      <c r="E133" s="15"/>
      <c r="F133" s="15"/>
      <c r="G133" s="15"/>
      <c r="H133" s="15"/>
      <c r="I133" s="15"/>
      <c r="J133" s="15"/>
      <c r="K133" s="15"/>
      <c r="L133" s="15"/>
      <c r="M133" s="15"/>
    </row>
    <row r="134" spans="2:13" ht="85.5" customHeight="1">
      <c r="B134" s="281" t="s">
        <v>308</v>
      </c>
      <c r="C134" s="282"/>
      <c r="D134" s="282"/>
      <c r="E134" s="282"/>
      <c r="F134" s="282"/>
      <c r="G134" s="282"/>
      <c r="H134" s="282"/>
      <c r="I134" s="282"/>
      <c r="J134" s="282"/>
      <c r="K134" s="282"/>
      <c r="L134" s="282"/>
      <c r="M134" s="282"/>
    </row>
    <row r="135" spans="2:13" ht="41.25" customHeight="1">
      <c r="B135" s="283" t="s">
        <v>611</v>
      </c>
      <c r="C135" s="282"/>
      <c r="D135" s="282"/>
      <c r="E135" s="282"/>
      <c r="F135" s="282"/>
      <c r="G135" s="282"/>
      <c r="H135" s="282"/>
      <c r="I135" s="282"/>
      <c r="J135" s="282"/>
      <c r="K135" s="282"/>
      <c r="L135" s="282"/>
      <c r="M135" s="282"/>
    </row>
  </sheetData>
  <mergeCells count="7">
    <mergeCell ref="B134:M134"/>
    <mergeCell ref="B135:M135"/>
    <mergeCell ref="M5:M6"/>
    <mergeCell ref="D5:D6"/>
    <mergeCell ref="C5:C6"/>
    <mergeCell ref="B5:B6"/>
    <mergeCell ref="L5:L6"/>
  </mergeCells>
  <phoneticPr fontId="0" type="noConversion"/>
  <printOptions horizontalCentered="1"/>
  <pageMargins left="0.5" right="0.25" top="0.35" bottom="0.25" header="0" footer="0"/>
  <pageSetup scale="74" orientation="portrait"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1:62">
      <c r="B1" s="106"/>
    </row>
    <row r="2" spans="1:62">
      <c r="A2" s="212"/>
      <c r="B2" s="3" t="s">
        <v>41</v>
      </c>
      <c r="C2" s="4"/>
      <c r="D2" s="4"/>
      <c r="E2" s="4"/>
      <c r="F2" s="4"/>
      <c r="G2" s="4"/>
      <c r="H2" s="4"/>
    </row>
    <row r="3" spans="1:62" ht="15.75">
      <c r="B3" s="5" t="s">
        <v>42</v>
      </c>
      <c r="C3" s="4"/>
      <c r="D3" s="4"/>
      <c r="E3" s="4"/>
      <c r="F3" s="4"/>
      <c r="G3" s="4"/>
      <c r="H3" s="4"/>
    </row>
    <row r="4" spans="1:62">
      <c r="B4" s="3" t="s">
        <v>617</v>
      </c>
      <c r="C4" s="4"/>
      <c r="D4" s="4"/>
      <c r="E4" s="4"/>
      <c r="F4" s="4"/>
      <c r="G4" s="4"/>
      <c r="H4" s="4"/>
    </row>
    <row r="5" spans="1:62" ht="15" customHeight="1">
      <c r="B5" s="7" t="s">
        <v>8</v>
      </c>
      <c r="C5" s="19" t="s">
        <v>9</v>
      </c>
      <c r="D5" s="19" t="s">
        <v>10</v>
      </c>
      <c r="E5" s="19" t="s">
        <v>11</v>
      </c>
      <c r="F5" s="19" t="s">
        <v>12</v>
      </c>
      <c r="G5" s="19" t="s">
        <v>13</v>
      </c>
      <c r="H5" s="19" t="s">
        <v>14</v>
      </c>
    </row>
    <row r="6" spans="1:62">
      <c r="B6" s="8" t="s">
        <v>15</v>
      </c>
      <c r="C6" s="145">
        <v>6.1999999999999998E-3</v>
      </c>
      <c r="D6" s="91">
        <v>100000</v>
      </c>
      <c r="E6" s="91">
        <v>620</v>
      </c>
      <c r="F6" s="91">
        <v>99459</v>
      </c>
      <c r="G6" s="91">
        <v>7635055</v>
      </c>
      <c r="H6" s="141">
        <v>76.350999999999999</v>
      </c>
    </row>
    <row r="7" spans="1:62">
      <c r="B7" s="8" t="s">
        <v>16</v>
      </c>
      <c r="C7" s="146">
        <v>9.1E-4</v>
      </c>
      <c r="D7" s="47">
        <v>99380</v>
      </c>
      <c r="E7" s="47">
        <v>90</v>
      </c>
      <c r="F7" s="47">
        <v>397291</v>
      </c>
      <c r="G7" s="47">
        <v>7535596</v>
      </c>
      <c r="H7" s="142">
        <v>75.825999999999993</v>
      </c>
    </row>
    <row r="8" spans="1:62">
      <c r="B8" s="8" t="s">
        <v>17</v>
      </c>
      <c r="C8" s="146">
        <v>4.2000000000000002E-4</v>
      </c>
      <c r="D8" s="47">
        <v>99290</v>
      </c>
      <c r="E8" s="47">
        <v>42</v>
      </c>
      <c r="F8" s="47">
        <v>496338</v>
      </c>
      <c r="G8" s="47">
        <v>7138305</v>
      </c>
      <c r="H8" s="142">
        <v>71.893000000000001</v>
      </c>
    </row>
    <row r="9" spans="1:62">
      <c r="B9" s="8" t="s">
        <v>18</v>
      </c>
      <c r="C9" s="146">
        <v>8.0000000000000004E-4</v>
      </c>
      <c r="D9" s="47">
        <v>99248</v>
      </c>
      <c r="E9" s="47">
        <v>80</v>
      </c>
      <c r="F9" s="47">
        <v>496092</v>
      </c>
      <c r="G9" s="47">
        <v>6641967</v>
      </c>
      <c r="H9" s="142">
        <v>66.923000000000002</v>
      </c>
    </row>
    <row r="10" spans="1:62">
      <c r="B10" s="8" t="s">
        <v>19</v>
      </c>
      <c r="C10" s="146">
        <v>2.9499999999999999E-3</v>
      </c>
      <c r="D10" s="47">
        <v>99168</v>
      </c>
      <c r="E10" s="47">
        <v>292</v>
      </c>
      <c r="F10" s="47">
        <v>495214</v>
      </c>
      <c r="G10" s="47">
        <v>6145875</v>
      </c>
      <c r="H10" s="142">
        <v>61.973999999999997</v>
      </c>
      <c r="BD10" s="143"/>
      <c r="BF10" s="143"/>
    </row>
    <row r="11" spans="1:62">
      <c r="B11" s="8" t="s">
        <v>20</v>
      </c>
      <c r="C11" s="146">
        <v>5.8300000000000001E-3</v>
      </c>
      <c r="D11" s="47">
        <v>98876</v>
      </c>
      <c r="E11" s="47">
        <v>576</v>
      </c>
      <c r="F11" s="47">
        <v>493027</v>
      </c>
      <c r="G11" s="47">
        <v>5650661</v>
      </c>
      <c r="H11" s="142">
        <v>57.149000000000001</v>
      </c>
      <c r="BD11" s="143"/>
      <c r="BF11" s="143"/>
    </row>
    <row r="12" spans="1:62">
      <c r="B12" s="8" t="s">
        <v>21</v>
      </c>
      <c r="C12" s="146">
        <v>7.2100000000000003E-3</v>
      </c>
      <c r="D12" s="47">
        <v>98300</v>
      </c>
      <c r="E12" s="47">
        <v>709</v>
      </c>
      <c r="F12" s="47">
        <v>489781</v>
      </c>
      <c r="G12" s="47">
        <v>5157634</v>
      </c>
      <c r="H12" s="142">
        <v>52.468000000000004</v>
      </c>
    </row>
    <row r="13" spans="1:62">
      <c r="B13" s="8" t="s">
        <v>22</v>
      </c>
      <c r="C13" s="146">
        <v>8.5400000000000007E-3</v>
      </c>
      <c r="D13" s="47">
        <v>97591</v>
      </c>
      <c r="E13" s="47">
        <v>834</v>
      </c>
      <c r="F13" s="47">
        <v>485903</v>
      </c>
      <c r="G13" s="47">
        <v>4667853</v>
      </c>
      <c r="H13" s="142">
        <v>47.831000000000003</v>
      </c>
    </row>
    <row r="14" spans="1:62">
      <c r="B14" s="8" t="s">
        <v>23</v>
      </c>
      <c r="C14" s="146">
        <v>8.9599999999999992E-3</v>
      </c>
      <c r="D14" s="47">
        <v>96757</v>
      </c>
      <c r="E14" s="47">
        <v>867</v>
      </c>
      <c r="F14" s="47">
        <v>481713</v>
      </c>
      <c r="G14" s="47">
        <v>4181950</v>
      </c>
      <c r="H14" s="142">
        <v>43.220999999999997</v>
      </c>
    </row>
    <row r="15" spans="1:62">
      <c r="B15" s="8" t="s">
        <v>24</v>
      </c>
      <c r="C15" s="146">
        <v>1.3429999999999999E-2</v>
      </c>
      <c r="D15" s="47">
        <v>95890</v>
      </c>
      <c r="E15" s="47">
        <v>1287</v>
      </c>
      <c r="F15" s="47">
        <v>476398</v>
      </c>
      <c r="G15" s="47">
        <v>3700237</v>
      </c>
      <c r="H15" s="142">
        <v>38.588000000000001</v>
      </c>
      <c r="BD15" s="143"/>
      <c r="BF15" s="143"/>
      <c r="BH15" s="143"/>
      <c r="BJ15" s="143"/>
    </row>
    <row r="16" spans="1:62">
      <c r="B16" s="8" t="s">
        <v>25</v>
      </c>
      <c r="C16" s="146">
        <v>1.754E-2</v>
      </c>
      <c r="D16" s="47">
        <v>94603</v>
      </c>
      <c r="E16" s="47">
        <v>1659</v>
      </c>
      <c r="F16" s="47">
        <v>469145</v>
      </c>
      <c r="G16" s="47">
        <v>3223839</v>
      </c>
      <c r="H16" s="142">
        <v>34.078000000000003</v>
      </c>
      <c r="AV16" s="143"/>
      <c r="AX16" s="143"/>
      <c r="BD16" s="143"/>
      <c r="BF16" s="143"/>
    </row>
    <row r="17" spans="2:9">
      <c r="B17" s="8" t="s">
        <v>26</v>
      </c>
      <c r="C17" s="146">
        <v>2.7990000000000001E-2</v>
      </c>
      <c r="D17" s="47">
        <v>92944</v>
      </c>
      <c r="E17" s="47">
        <v>2602</v>
      </c>
      <c r="F17" s="47">
        <v>458693</v>
      </c>
      <c r="G17" s="47">
        <v>2754694</v>
      </c>
      <c r="H17" s="142">
        <v>29.638000000000002</v>
      </c>
    </row>
    <row r="18" spans="2:9">
      <c r="B18" s="8" t="s">
        <v>27</v>
      </c>
      <c r="C18" s="146">
        <v>4.3430000000000003E-2</v>
      </c>
      <c r="D18" s="47">
        <v>90342</v>
      </c>
      <c r="E18" s="47">
        <v>3924</v>
      </c>
      <c r="F18" s="47">
        <v>442439</v>
      </c>
      <c r="G18" s="47">
        <v>2296001</v>
      </c>
      <c r="H18" s="142">
        <v>25.414999999999999</v>
      </c>
    </row>
    <row r="19" spans="2:9">
      <c r="B19" s="8" t="s">
        <v>28</v>
      </c>
      <c r="C19" s="146">
        <v>5.985E-2</v>
      </c>
      <c r="D19" s="47">
        <v>86418</v>
      </c>
      <c r="E19" s="47">
        <v>5172</v>
      </c>
      <c r="F19" s="47">
        <v>419787</v>
      </c>
      <c r="G19" s="47">
        <v>1853562</v>
      </c>
      <c r="H19" s="142">
        <v>21.449000000000002</v>
      </c>
    </row>
    <row r="20" spans="2:9">
      <c r="B20" s="8" t="s">
        <v>29</v>
      </c>
      <c r="C20" s="146">
        <v>8.4390000000000007E-2</v>
      </c>
      <c r="D20" s="47">
        <v>81246</v>
      </c>
      <c r="E20" s="47">
        <v>6856</v>
      </c>
      <c r="F20" s="47">
        <v>390054</v>
      </c>
      <c r="G20" s="47">
        <v>1433775</v>
      </c>
      <c r="H20" s="142">
        <v>17.646999999999998</v>
      </c>
    </row>
    <row r="21" spans="2:9">
      <c r="B21" s="8" t="s">
        <v>30</v>
      </c>
      <c r="C21" s="146">
        <v>0.12833</v>
      </c>
      <c r="D21" s="47">
        <v>74390</v>
      </c>
      <c r="E21" s="47">
        <v>9546</v>
      </c>
      <c r="F21" s="47">
        <v>349549</v>
      </c>
      <c r="G21" s="47">
        <v>1043721</v>
      </c>
      <c r="H21" s="142">
        <v>14.03</v>
      </c>
    </row>
    <row r="22" spans="2:9">
      <c r="B22" s="8" t="s">
        <v>31</v>
      </c>
      <c r="C22" s="146">
        <v>0.20447000000000001</v>
      </c>
      <c r="D22" s="47">
        <v>64844</v>
      </c>
      <c r="E22" s="47">
        <v>13259</v>
      </c>
      <c r="F22" s="47">
        <v>292757</v>
      </c>
      <c r="G22" s="47">
        <v>694172</v>
      </c>
      <c r="H22" s="142">
        <v>10.705</v>
      </c>
    </row>
    <row r="23" spans="2:9">
      <c r="B23" s="8" t="s">
        <v>32</v>
      </c>
      <c r="C23" s="146">
        <v>0.32058999999999999</v>
      </c>
      <c r="D23" s="47">
        <v>51585</v>
      </c>
      <c r="E23" s="47">
        <v>16538</v>
      </c>
      <c r="F23" s="47">
        <v>219171</v>
      </c>
      <c r="G23" s="47">
        <v>401415</v>
      </c>
      <c r="H23" s="142">
        <v>7.782</v>
      </c>
    </row>
    <row r="24" spans="2:9">
      <c r="B24" s="6" t="s">
        <v>5</v>
      </c>
      <c r="C24" s="147">
        <v>1</v>
      </c>
      <c r="D24" s="66">
        <v>35047</v>
      </c>
      <c r="E24" s="66">
        <v>35047</v>
      </c>
      <c r="F24" s="66">
        <v>182244</v>
      </c>
      <c r="G24" s="66">
        <v>182244</v>
      </c>
      <c r="H24" s="144">
        <v>5.2</v>
      </c>
    </row>
    <row r="26" spans="2:9">
      <c r="B26" s="349" t="s">
        <v>602</v>
      </c>
      <c r="C26" s="349"/>
      <c r="D26" s="349"/>
      <c r="E26" s="349"/>
      <c r="F26" s="349"/>
      <c r="G26" s="349"/>
      <c r="H26" s="349"/>
      <c r="I26" s="349"/>
    </row>
    <row r="27" spans="2:9">
      <c r="B27" s="349"/>
      <c r="C27" s="349"/>
      <c r="D27" s="349"/>
      <c r="E27" s="349"/>
      <c r="F27" s="349"/>
      <c r="G27" s="349"/>
      <c r="H27" s="349"/>
      <c r="I27" s="349"/>
    </row>
    <row r="28" spans="2:9">
      <c r="B28" s="265"/>
      <c r="C28" s="265"/>
      <c r="D28" s="265"/>
      <c r="E28" s="265"/>
      <c r="F28" s="265"/>
      <c r="G28" s="265"/>
      <c r="H28" s="265"/>
      <c r="I28" s="265"/>
    </row>
    <row r="29" spans="2:9">
      <c r="B29" s="266" t="s">
        <v>603</v>
      </c>
      <c r="C29" s="267"/>
      <c r="D29" s="267"/>
      <c r="E29" s="267"/>
      <c r="F29" s="267"/>
      <c r="G29" s="267"/>
      <c r="H29" s="267"/>
    </row>
    <row r="30" spans="2:9">
      <c r="B30" s="347" t="s">
        <v>604</v>
      </c>
      <c r="C30" s="347"/>
      <c r="D30" s="347"/>
      <c r="E30" s="347"/>
      <c r="F30" s="347"/>
      <c r="G30" s="347"/>
      <c r="H30" s="347"/>
    </row>
    <row r="31" spans="2:9">
      <c r="B31" s="347"/>
      <c r="C31" s="347"/>
      <c r="D31" s="347"/>
      <c r="E31" s="347"/>
      <c r="F31" s="347"/>
      <c r="G31" s="347"/>
      <c r="H31" s="347"/>
    </row>
    <row r="32" spans="2:9">
      <c r="B32" s="347" t="s">
        <v>605</v>
      </c>
      <c r="C32" s="347"/>
      <c r="D32" s="347"/>
      <c r="E32" s="347"/>
      <c r="F32" s="347"/>
      <c r="G32" s="347"/>
      <c r="H32" s="347"/>
    </row>
    <row r="33" spans="2:9">
      <c r="B33" s="347"/>
      <c r="C33" s="347"/>
      <c r="D33" s="347"/>
      <c r="E33" s="347"/>
      <c r="F33" s="347"/>
      <c r="G33" s="347"/>
      <c r="H33" s="347"/>
    </row>
    <row r="34" spans="2:9">
      <c r="B34" s="347" t="s">
        <v>606</v>
      </c>
      <c r="C34" s="347"/>
      <c r="D34" s="347"/>
      <c r="E34" s="347"/>
      <c r="F34" s="347"/>
      <c r="G34" s="347"/>
      <c r="H34" s="347"/>
    </row>
    <row r="35" spans="2:9">
      <c r="B35" s="347"/>
      <c r="C35" s="347"/>
      <c r="D35" s="347"/>
      <c r="E35" s="347"/>
      <c r="F35" s="347"/>
      <c r="G35" s="347"/>
      <c r="H35" s="347"/>
    </row>
    <row r="36" spans="2:9">
      <c r="B36" s="347" t="s">
        <v>607</v>
      </c>
      <c r="C36" s="347"/>
      <c r="D36" s="347"/>
      <c r="E36" s="347"/>
      <c r="F36" s="347"/>
      <c r="G36" s="347"/>
      <c r="H36" s="347"/>
      <c r="I36" s="347"/>
    </row>
    <row r="37" spans="2:9">
      <c r="B37" s="347"/>
      <c r="C37" s="347"/>
      <c r="D37" s="347"/>
      <c r="E37" s="347"/>
      <c r="F37" s="347"/>
      <c r="G37" s="347"/>
      <c r="H37" s="347"/>
      <c r="I37" s="347"/>
    </row>
    <row r="38" spans="2:9">
      <c r="B38" s="347" t="s">
        <v>608</v>
      </c>
      <c r="C38" s="347"/>
      <c r="D38" s="347"/>
      <c r="E38" s="347"/>
      <c r="F38" s="347"/>
      <c r="G38" s="347"/>
      <c r="H38" s="347"/>
    </row>
    <row r="39" spans="2:9">
      <c r="B39" s="347"/>
      <c r="C39" s="347"/>
      <c r="D39" s="347"/>
      <c r="E39" s="347"/>
      <c r="F39" s="347"/>
      <c r="G39" s="347"/>
      <c r="H39" s="347"/>
    </row>
    <row r="40" spans="2:9">
      <c r="B40" s="347" t="s">
        <v>609</v>
      </c>
      <c r="C40" s="347"/>
      <c r="D40" s="347"/>
      <c r="E40" s="347"/>
      <c r="F40" s="347"/>
      <c r="G40" s="347"/>
      <c r="H40" s="347"/>
    </row>
    <row r="41" spans="2:9">
      <c r="B41" s="347"/>
      <c r="C41" s="347"/>
      <c r="D41" s="347"/>
      <c r="E41" s="347"/>
      <c r="F41" s="347"/>
      <c r="G41" s="347"/>
      <c r="H41" s="347"/>
    </row>
    <row r="42" spans="2:9">
      <c r="B42" s="268"/>
      <c r="C42" s="268"/>
      <c r="D42" s="268"/>
      <c r="E42" s="268"/>
      <c r="F42" s="268"/>
      <c r="G42" s="268"/>
      <c r="H42" s="268"/>
    </row>
    <row r="43" spans="2:9">
      <c r="B43" s="348" t="s">
        <v>621</v>
      </c>
      <c r="C43" s="348"/>
      <c r="D43" s="348"/>
      <c r="E43" s="348"/>
      <c r="F43" s="348"/>
      <c r="G43" s="348"/>
      <c r="H43" s="348"/>
    </row>
    <row r="44" spans="2:9">
      <c r="B44" s="348"/>
      <c r="C44" s="348"/>
      <c r="D44" s="348"/>
      <c r="E44" s="348"/>
      <c r="F44" s="348"/>
      <c r="G44" s="348"/>
      <c r="H44" s="348"/>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5" style="2" bestFit="1" customWidth="1"/>
    <col min="9" max="11" width="12.83203125" style="2"/>
    <col min="12" max="12" width="14.1640625" style="2" customWidth="1"/>
    <col min="13" max="16384" width="12.83203125" style="2"/>
  </cols>
  <sheetData>
    <row r="1" spans="1:62">
      <c r="B1" s="106"/>
    </row>
    <row r="2" spans="1:62">
      <c r="A2" s="212"/>
      <c r="B2" s="3" t="s">
        <v>39</v>
      </c>
      <c r="C2" s="4"/>
      <c r="D2" s="4"/>
      <c r="E2" s="4"/>
      <c r="F2" s="4"/>
      <c r="G2" s="4"/>
      <c r="H2" s="4"/>
    </row>
    <row r="3" spans="1:62" ht="15.75">
      <c r="B3" s="5" t="s">
        <v>40</v>
      </c>
      <c r="C3" s="4"/>
      <c r="D3" s="4"/>
      <c r="E3" s="4"/>
      <c r="F3" s="4"/>
      <c r="G3" s="4"/>
      <c r="H3" s="4"/>
    </row>
    <row r="4" spans="1:62">
      <c r="B4" s="3" t="s">
        <v>617</v>
      </c>
      <c r="C4" s="4"/>
      <c r="D4" s="4"/>
      <c r="E4" s="4"/>
      <c r="F4" s="4"/>
      <c r="G4" s="4"/>
      <c r="H4" s="4"/>
    </row>
    <row r="5" spans="1:62" ht="15" customHeight="1">
      <c r="B5" s="7" t="s">
        <v>8</v>
      </c>
      <c r="C5" s="19" t="s">
        <v>9</v>
      </c>
      <c r="D5" s="19" t="s">
        <v>10</v>
      </c>
      <c r="E5" s="19" t="s">
        <v>11</v>
      </c>
      <c r="F5" s="19" t="s">
        <v>12</v>
      </c>
      <c r="G5" s="19" t="s">
        <v>13</v>
      </c>
      <c r="H5" s="19" t="s">
        <v>14</v>
      </c>
    </row>
    <row r="6" spans="1:62">
      <c r="B6" s="8" t="s">
        <v>15</v>
      </c>
      <c r="C6" s="145">
        <v>4.4799999999999996E-3</v>
      </c>
      <c r="D6" s="91">
        <v>100000</v>
      </c>
      <c r="E6" s="91">
        <v>448</v>
      </c>
      <c r="F6" s="91">
        <v>99603</v>
      </c>
      <c r="G6" s="91">
        <v>8090108</v>
      </c>
      <c r="H6" s="141">
        <v>80.900999999999996</v>
      </c>
    </row>
    <row r="7" spans="1:62">
      <c r="B7" s="8" t="s">
        <v>16</v>
      </c>
      <c r="C7" s="146">
        <v>5.0000000000000001E-4</v>
      </c>
      <c r="D7" s="47">
        <v>99552</v>
      </c>
      <c r="E7" s="47">
        <v>50</v>
      </c>
      <c r="F7" s="47">
        <v>398084</v>
      </c>
      <c r="G7" s="47">
        <v>7990505</v>
      </c>
      <c r="H7" s="142">
        <v>80.265000000000001</v>
      </c>
    </row>
    <row r="8" spans="1:62">
      <c r="B8" s="8" t="s">
        <v>17</v>
      </c>
      <c r="C8" s="146">
        <v>4.0000000000000002E-4</v>
      </c>
      <c r="D8" s="47">
        <v>99502</v>
      </c>
      <c r="E8" s="47">
        <v>40</v>
      </c>
      <c r="F8" s="47">
        <v>497410</v>
      </c>
      <c r="G8" s="47">
        <v>7592421</v>
      </c>
      <c r="H8" s="142">
        <v>76.304000000000002</v>
      </c>
    </row>
    <row r="9" spans="1:62">
      <c r="B9" s="8" t="s">
        <v>18</v>
      </c>
      <c r="C9" s="146">
        <v>6.4000000000000005E-4</v>
      </c>
      <c r="D9" s="47">
        <v>99462</v>
      </c>
      <c r="E9" s="47">
        <v>63</v>
      </c>
      <c r="F9" s="47">
        <v>497168</v>
      </c>
      <c r="G9" s="47">
        <v>7095011</v>
      </c>
      <c r="H9" s="142">
        <v>71.334000000000003</v>
      </c>
    </row>
    <row r="10" spans="1:62">
      <c r="B10" s="8" t="s">
        <v>19</v>
      </c>
      <c r="C10" s="146">
        <v>1.15E-3</v>
      </c>
      <c r="D10" s="47">
        <v>99399</v>
      </c>
      <c r="E10" s="47">
        <v>115</v>
      </c>
      <c r="F10" s="47">
        <v>496744</v>
      </c>
      <c r="G10" s="47">
        <v>6597843</v>
      </c>
      <c r="H10" s="142">
        <v>66.376999999999995</v>
      </c>
      <c r="BD10" s="143"/>
      <c r="BF10" s="143"/>
    </row>
    <row r="11" spans="1:62">
      <c r="B11" s="8" t="s">
        <v>20</v>
      </c>
      <c r="C11" s="146">
        <v>2.3900000000000002E-3</v>
      </c>
      <c r="D11" s="47">
        <v>99284</v>
      </c>
      <c r="E11" s="47">
        <v>237</v>
      </c>
      <c r="F11" s="47">
        <v>495868</v>
      </c>
      <c r="G11" s="47">
        <v>6101099</v>
      </c>
      <c r="H11" s="142">
        <v>61.451000000000001</v>
      </c>
      <c r="BD11" s="143"/>
      <c r="BF11" s="143"/>
    </row>
    <row r="12" spans="1:62">
      <c r="B12" s="8" t="s">
        <v>21</v>
      </c>
      <c r="C12" s="146">
        <v>3.0999999999999999E-3</v>
      </c>
      <c r="D12" s="47">
        <v>99047</v>
      </c>
      <c r="E12" s="47">
        <v>307</v>
      </c>
      <c r="F12" s="47">
        <v>494510</v>
      </c>
      <c r="G12" s="47">
        <v>5605231</v>
      </c>
      <c r="H12" s="142">
        <v>56.591999999999999</v>
      </c>
    </row>
    <row r="13" spans="1:62">
      <c r="B13" s="8" t="s">
        <v>22</v>
      </c>
      <c r="C13" s="146">
        <v>4.45E-3</v>
      </c>
      <c r="D13" s="47">
        <v>98740</v>
      </c>
      <c r="E13" s="47">
        <v>439</v>
      </c>
      <c r="F13" s="47">
        <v>492655</v>
      </c>
      <c r="G13" s="47">
        <v>5110721</v>
      </c>
      <c r="H13" s="142">
        <v>51.759</v>
      </c>
    </row>
    <row r="14" spans="1:62">
      <c r="B14" s="8" t="s">
        <v>23</v>
      </c>
      <c r="C14" s="146">
        <v>5.6899999999999997E-3</v>
      </c>
      <c r="D14" s="47">
        <v>98301</v>
      </c>
      <c r="E14" s="47">
        <v>559</v>
      </c>
      <c r="F14" s="47">
        <v>490186</v>
      </c>
      <c r="G14" s="47">
        <v>4618066</v>
      </c>
      <c r="H14" s="142">
        <v>46.978999999999999</v>
      </c>
    </row>
    <row r="15" spans="1:62">
      <c r="B15" s="8" t="s">
        <v>24</v>
      </c>
      <c r="C15" s="146">
        <v>8.3199999999999993E-3</v>
      </c>
      <c r="D15" s="47">
        <v>97742</v>
      </c>
      <c r="E15" s="47">
        <v>813</v>
      </c>
      <c r="F15" s="47">
        <v>486798</v>
      </c>
      <c r="G15" s="47">
        <v>4127880</v>
      </c>
      <c r="H15" s="142">
        <v>42.231999999999999</v>
      </c>
      <c r="BD15" s="143"/>
      <c r="BF15" s="143"/>
      <c r="BH15" s="143"/>
      <c r="BJ15" s="143"/>
    </row>
    <row r="16" spans="1:62">
      <c r="B16" s="8" t="s">
        <v>25</v>
      </c>
      <c r="C16" s="146">
        <v>1.174E-2</v>
      </c>
      <c r="D16" s="47">
        <v>96929</v>
      </c>
      <c r="E16" s="47">
        <v>1138</v>
      </c>
      <c r="F16" s="47">
        <v>481987</v>
      </c>
      <c r="G16" s="47">
        <v>3641082</v>
      </c>
      <c r="H16" s="142">
        <v>37.564</v>
      </c>
      <c r="AV16" s="143"/>
      <c r="AX16" s="143"/>
      <c r="BD16" s="143"/>
      <c r="BF16" s="143"/>
    </row>
    <row r="17" spans="2:9">
      <c r="B17" s="8" t="s">
        <v>26</v>
      </c>
      <c r="C17" s="146">
        <v>1.7780000000000001E-2</v>
      </c>
      <c r="D17" s="47">
        <v>95791</v>
      </c>
      <c r="E17" s="47">
        <v>1704</v>
      </c>
      <c r="F17" s="47">
        <v>474983</v>
      </c>
      <c r="G17" s="47">
        <v>3159095</v>
      </c>
      <c r="H17" s="142">
        <v>32.978999999999999</v>
      </c>
    </row>
    <row r="18" spans="2:9">
      <c r="B18" s="8" t="s">
        <v>27</v>
      </c>
      <c r="C18" s="146">
        <v>2.6669999999999999E-2</v>
      </c>
      <c r="D18" s="47">
        <v>94087</v>
      </c>
      <c r="E18" s="47">
        <v>2509</v>
      </c>
      <c r="F18" s="47">
        <v>464502</v>
      </c>
      <c r="G18" s="47">
        <v>2684112</v>
      </c>
      <c r="H18" s="142">
        <v>28.527999999999999</v>
      </c>
    </row>
    <row r="19" spans="2:9">
      <c r="B19" s="8" t="s">
        <v>28</v>
      </c>
      <c r="C19" s="146">
        <v>3.6319999999999998E-2</v>
      </c>
      <c r="D19" s="47">
        <v>91578</v>
      </c>
      <c r="E19" s="47">
        <v>3326</v>
      </c>
      <c r="F19" s="47">
        <v>450141</v>
      </c>
      <c r="G19" s="47">
        <v>2219610</v>
      </c>
      <c r="H19" s="142">
        <v>24.236999999999998</v>
      </c>
    </row>
    <row r="20" spans="2:9">
      <c r="B20" s="8" t="s">
        <v>29</v>
      </c>
      <c r="C20" s="146">
        <v>5.8349999999999999E-2</v>
      </c>
      <c r="D20" s="47">
        <v>88252</v>
      </c>
      <c r="E20" s="47">
        <v>5149</v>
      </c>
      <c r="F20" s="47">
        <v>429357</v>
      </c>
      <c r="G20" s="47">
        <v>1769469</v>
      </c>
      <c r="H20" s="142">
        <v>20.05</v>
      </c>
    </row>
    <row r="21" spans="2:9">
      <c r="B21" s="8" t="s">
        <v>30</v>
      </c>
      <c r="C21" s="146">
        <v>9.418E-2</v>
      </c>
      <c r="D21" s="47">
        <v>83103</v>
      </c>
      <c r="E21" s="47">
        <v>7827</v>
      </c>
      <c r="F21" s="47">
        <v>397337</v>
      </c>
      <c r="G21" s="47">
        <v>1340112</v>
      </c>
      <c r="H21" s="142">
        <v>16.126000000000001</v>
      </c>
    </row>
    <row r="22" spans="2:9">
      <c r="B22" s="8" t="s">
        <v>31</v>
      </c>
      <c r="C22" s="146">
        <v>0.15204999999999999</v>
      </c>
      <c r="D22" s="47">
        <v>75276</v>
      </c>
      <c r="E22" s="47">
        <v>11445</v>
      </c>
      <c r="F22" s="47">
        <v>349558</v>
      </c>
      <c r="G22" s="47">
        <v>942775</v>
      </c>
      <c r="H22" s="142">
        <v>12.523999999999999</v>
      </c>
    </row>
    <row r="23" spans="2:9">
      <c r="B23" s="8" t="s">
        <v>32</v>
      </c>
      <c r="C23" s="146">
        <v>0.24410999999999999</v>
      </c>
      <c r="D23" s="47">
        <v>63831</v>
      </c>
      <c r="E23" s="47">
        <v>15582</v>
      </c>
      <c r="F23" s="47">
        <v>284423</v>
      </c>
      <c r="G23" s="47">
        <v>593217</v>
      </c>
      <c r="H23" s="142">
        <v>9.2940000000000005</v>
      </c>
    </row>
    <row r="24" spans="2:9">
      <c r="B24" s="6" t="s">
        <v>5</v>
      </c>
      <c r="C24" s="147">
        <v>1</v>
      </c>
      <c r="D24" s="66">
        <v>48249</v>
      </c>
      <c r="E24" s="66">
        <v>48249</v>
      </c>
      <c r="F24" s="66">
        <v>308794</v>
      </c>
      <c r="G24" s="66">
        <v>308794</v>
      </c>
      <c r="H24" s="144">
        <v>6.4</v>
      </c>
    </row>
    <row r="26" spans="2:9">
      <c r="B26" s="349" t="s">
        <v>602</v>
      </c>
      <c r="C26" s="349"/>
      <c r="D26" s="349"/>
      <c r="E26" s="349"/>
      <c r="F26" s="349"/>
      <c r="G26" s="349"/>
      <c r="H26" s="349"/>
      <c r="I26" s="349"/>
    </row>
    <row r="27" spans="2:9">
      <c r="B27" s="349"/>
      <c r="C27" s="349"/>
      <c r="D27" s="349"/>
      <c r="E27" s="349"/>
      <c r="F27" s="349"/>
      <c r="G27" s="349"/>
      <c r="H27" s="349"/>
      <c r="I27" s="349"/>
    </row>
    <row r="28" spans="2:9">
      <c r="B28" s="265"/>
      <c r="C28" s="265"/>
      <c r="D28" s="265"/>
      <c r="E28" s="265"/>
      <c r="F28" s="265"/>
      <c r="G28" s="265"/>
      <c r="H28" s="265"/>
      <c r="I28" s="265"/>
    </row>
    <row r="29" spans="2:9">
      <c r="B29" s="266" t="s">
        <v>603</v>
      </c>
      <c r="C29" s="267"/>
      <c r="D29" s="267"/>
      <c r="E29" s="267"/>
      <c r="F29" s="267"/>
      <c r="G29" s="267"/>
      <c r="H29" s="267"/>
    </row>
    <row r="30" spans="2:9">
      <c r="B30" s="347" t="s">
        <v>604</v>
      </c>
      <c r="C30" s="347"/>
      <c r="D30" s="347"/>
      <c r="E30" s="347"/>
      <c r="F30" s="347"/>
      <c r="G30" s="347"/>
      <c r="H30" s="347"/>
    </row>
    <row r="31" spans="2:9">
      <c r="B31" s="347"/>
      <c r="C31" s="347"/>
      <c r="D31" s="347"/>
      <c r="E31" s="347"/>
      <c r="F31" s="347"/>
      <c r="G31" s="347"/>
      <c r="H31" s="347"/>
    </row>
    <row r="32" spans="2:9">
      <c r="B32" s="347" t="s">
        <v>605</v>
      </c>
      <c r="C32" s="347"/>
      <c r="D32" s="347"/>
      <c r="E32" s="347"/>
      <c r="F32" s="347"/>
      <c r="G32" s="347"/>
      <c r="H32" s="347"/>
    </row>
    <row r="33" spans="2:9">
      <c r="B33" s="347"/>
      <c r="C33" s="347"/>
      <c r="D33" s="347"/>
      <c r="E33" s="347"/>
      <c r="F33" s="347"/>
      <c r="G33" s="347"/>
      <c r="H33" s="347"/>
    </row>
    <row r="34" spans="2:9">
      <c r="B34" s="347" t="s">
        <v>606</v>
      </c>
      <c r="C34" s="347"/>
      <c r="D34" s="347"/>
      <c r="E34" s="347"/>
      <c r="F34" s="347"/>
      <c r="G34" s="347"/>
      <c r="H34" s="347"/>
    </row>
    <row r="35" spans="2:9">
      <c r="B35" s="347"/>
      <c r="C35" s="347"/>
      <c r="D35" s="347"/>
      <c r="E35" s="347"/>
      <c r="F35" s="347"/>
      <c r="G35" s="347"/>
      <c r="H35" s="347"/>
    </row>
    <row r="36" spans="2:9">
      <c r="B36" s="347" t="s">
        <v>607</v>
      </c>
      <c r="C36" s="347"/>
      <c r="D36" s="347"/>
      <c r="E36" s="347"/>
      <c r="F36" s="347"/>
      <c r="G36" s="347"/>
      <c r="H36" s="347"/>
      <c r="I36" s="347"/>
    </row>
    <row r="37" spans="2:9">
      <c r="B37" s="347"/>
      <c r="C37" s="347"/>
      <c r="D37" s="347"/>
      <c r="E37" s="347"/>
      <c r="F37" s="347"/>
      <c r="G37" s="347"/>
      <c r="H37" s="347"/>
      <c r="I37" s="347"/>
    </row>
    <row r="38" spans="2:9">
      <c r="B38" s="347" t="s">
        <v>608</v>
      </c>
      <c r="C38" s="347"/>
      <c r="D38" s="347"/>
      <c r="E38" s="347"/>
      <c r="F38" s="347"/>
      <c r="G38" s="347"/>
      <c r="H38" s="347"/>
    </row>
    <row r="39" spans="2:9">
      <c r="B39" s="347"/>
      <c r="C39" s="347"/>
      <c r="D39" s="347"/>
      <c r="E39" s="347"/>
      <c r="F39" s="347"/>
      <c r="G39" s="347"/>
      <c r="H39" s="347"/>
    </row>
    <row r="40" spans="2:9">
      <c r="B40" s="347" t="s">
        <v>609</v>
      </c>
      <c r="C40" s="347"/>
      <c r="D40" s="347"/>
      <c r="E40" s="347"/>
      <c r="F40" s="347"/>
      <c r="G40" s="347"/>
      <c r="H40" s="347"/>
    </row>
    <row r="41" spans="2:9">
      <c r="B41" s="347"/>
      <c r="C41" s="347"/>
      <c r="D41" s="347"/>
      <c r="E41" s="347"/>
      <c r="F41" s="347"/>
      <c r="G41" s="347"/>
      <c r="H41" s="347"/>
    </row>
    <row r="42" spans="2:9">
      <c r="B42" s="268"/>
      <c r="C42" s="268"/>
      <c r="D42" s="268"/>
      <c r="E42" s="268"/>
      <c r="F42" s="268"/>
      <c r="G42" s="268"/>
      <c r="H42" s="268"/>
    </row>
    <row r="43" spans="2:9">
      <c r="B43" s="348" t="s">
        <v>621</v>
      </c>
      <c r="C43" s="348"/>
      <c r="D43" s="348"/>
      <c r="E43" s="348"/>
      <c r="F43" s="348"/>
      <c r="G43" s="348"/>
      <c r="H43" s="348"/>
    </row>
    <row r="44" spans="2:9">
      <c r="B44" s="348"/>
      <c r="C44" s="348"/>
      <c r="D44" s="348"/>
      <c r="E44" s="348"/>
      <c r="F44" s="348"/>
      <c r="G44" s="348"/>
      <c r="H44" s="348"/>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1:62">
      <c r="B1" s="106"/>
    </row>
    <row r="2" spans="1:62">
      <c r="A2" s="212"/>
      <c r="B2" s="3" t="s">
        <v>37</v>
      </c>
      <c r="C2" s="4"/>
      <c r="D2" s="4"/>
      <c r="E2" s="4"/>
      <c r="F2" s="4"/>
      <c r="G2" s="4"/>
      <c r="H2" s="4"/>
    </row>
    <row r="3" spans="1:62" ht="15.75">
      <c r="B3" s="5" t="s">
        <v>38</v>
      </c>
      <c r="C3" s="4"/>
      <c r="D3" s="4"/>
      <c r="E3" s="4"/>
      <c r="F3" s="4"/>
      <c r="G3" s="4"/>
      <c r="H3" s="4"/>
    </row>
    <row r="4" spans="1:62">
      <c r="B4" s="3" t="s">
        <v>617</v>
      </c>
      <c r="C4" s="4"/>
      <c r="D4" s="4"/>
      <c r="E4" s="4"/>
      <c r="F4" s="4"/>
      <c r="G4" s="4"/>
      <c r="H4" s="4"/>
    </row>
    <row r="5" spans="1:62" ht="15" customHeight="1">
      <c r="B5" s="7" t="s">
        <v>8</v>
      </c>
      <c r="C5" s="19" t="s">
        <v>9</v>
      </c>
      <c r="D5" s="19" t="s">
        <v>10</v>
      </c>
      <c r="E5" s="19" t="s">
        <v>11</v>
      </c>
      <c r="F5" s="19" t="s">
        <v>12</v>
      </c>
      <c r="G5" s="19" t="s">
        <v>13</v>
      </c>
      <c r="H5" s="19" t="s">
        <v>14</v>
      </c>
    </row>
    <row r="6" spans="1:62">
      <c r="B6" s="8" t="s">
        <v>15</v>
      </c>
      <c r="C6" s="145">
        <v>1.2489999999999999E-2</v>
      </c>
      <c r="D6" s="91">
        <v>100000</v>
      </c>
      <c r="E6" s="91">
        <v>1249</v>
      </c>
      <c r="F6" s="91">
        <v>98905</v>
      </c>
      <c r="G6" s="91">
        <v>7361115</v>
      </c>
      <c r="H6" s="141">
        <v>73.611000000000004</v>
      </c>
    </row>
    <row r="7" spans="1:62">
      <c r="B7" s="8" t="s">
        <v>16</v>
      </c>
      <c r="C7" s="146">
        <v>1.6000000000000001E-3</v>
      </c>
      <c r="D7" s="47">
        <v>98751</v>
      </c>
      <c r="E7" s="47">
        <v>158</v>
      </c>
      <c r="F7" s="47">
        <v>394607</v>
      </c>
      <c r="G7" s="47">
        <v>7262210</v>
      </c>
      <c r="H7" s="142">
        <v>73.540999999999997</v>
      </c>
    </row>
    <row r="8" spans="1:62">
      <c r="B8" s="8" t="s">
        <v>17</v>
      </c>
      <c r="C8" s="146">
        <v>9.7000000000000005E-4</v>
      </c>
      <c r="D8" s="47">
        <v>98593</v>
      </c>
      <c r="E8" s="47">
        <v>95</v>
      </c>
      <c r="F8" s="47">
        <v>492703</v>
      </c>
      <c r="G8" s="47">
        <v>6867603</v>
      </c>
      <c r="H8" s="142">
        <v>69.656000000000006</v>
      </c>
    </row>
    <row r="9" spans="1:62">
      <c r="B9" s="8" t="s">
        <v>18</v>
      </c>
      <c r="C9" s="146">
        <v>7.9000000000000001E-4</v>
      </c>
      <c r="D9" s="47">
        <v>98498</v>
      </c>
      <c r="E9" s="47">
        <v>77</v>
      </c>
      <c r="F9" s="47">
        <v>492347</v>
      </c>
      <c r="G9" s="47">
        <v>6374900</v>
      </c>
      <c r="H9" s="142">
        <v>64.721000000000004</v>
      </c>
    </row>
    <row r="10" spans="1:62">
      <c r="B10" s="8" t="s">
        <v>19</v>
      </c>
      <c r="C10" s="146">
        <v>3.3999999999999998E-3</v>
      </c>
      <c r="D10" s="47">
        <v>98421</v>
      </c>
      <c r="E10" s="47">
        <v>334</v>
      </c>
      <c r="F10" s="47">
        <v>491412</v>
      </c>
      <c r="G10" s="47">
        <v>5882553</v>
      </c>
      <c r="H10" s="142">
        <v>59.768999999999998</v>
      </c>
      <c r="BD10" s="143"/>
      <c r="BF10" s="143"/>
    </row>
    <row r="11" spans="1:62">
      <c r="B11" s="8" t="s">
        <v>20</v>
      </c>
      <c r="C11" s="146">
        <v>7.7099999999999998E-3</v>
      </c>
      <c r="D11" s="47">
        <v>98087</v>
      </c>
      <c r="E11" s="47">
        <v>756</v>
      </c>
      <c r="F11" s="47">
        <v>488662</v>
      </c>
      <c r="G11" s="47">
        <v>5391141</v>
      </c>
      <c r="H11" s="142">
        <v>54.963000000000001</v>
      </c>
      <c r="BD11" s="143"/>
      <c r="BF11" s="143"/>
    </row>
    <row r="12" spans="1:62">
      <c r="B12" s="8" t="s">
        <v>21</v>
      </c>
      <c r="C12" s="146">
        <v>9.2499999999999995E-3</v>
      </c>
      <c r="D12" s="47">
        <v>97331</v>
      </c>
      <c r="E12" s="47">
        <v>901</v>
      </c>
      <c r="F12" s="47">
        <v>484443</v>
      </c>
      <c r="G12" s="47">
        <v>4902479</v>
      </c>
      <c r="H12" s="142">
        <v>50.369</v>
      </c>
    </row>
    <row r="13" spans="1:62">
      <c r="B13" s="8" t="s">
        <v>22</v>
      </c>
      <c r="C13" s="146">
        <v>9.8700000000000003E-3</v>
      </c>
      <c r="D13" s="47">
        <v>96430</v>
      </c>
      <c r="E13" s="47">
        <v>951</v>
      </c>
      <c r="F13" s="47">
        <v>479822</v>
      </c>
      <c r="G13" s="47">
        <v>4418036</v>
      </c>
      <c r="H13" s="142">
        <v>45.816000000000003</v>
      </c>
    </row>
    <row r="14" spans="1:62">
      <c r="B14" s="8" t="s">
        <v>23</v>
      </c>
      <c r="C14" s="146">
        <v>1.1900000000000001E-2</v>
      </c>
      <c r="D14" s="47">
        <v>95479</v>
      </c>
      <c r="E14" s="47">
        <v>1136</v>
      </c>
      <c r="F14" s="47">
        <v>474700</v>
      </c>
      <c r="G14" s="47">
        <v>3938214</v>
      </c>
      <c r="H14" s="142">
        <v>41.247</v>
      </c>
    </row>
    <row r="15" spans="1:62">
      <c r="B15" s="8" t="s">
        <v>24</v>
      </c>
      <c r="C15" s="146">
        <v>1.738E-2</v>
      </c>
      <c r="D15" s="47">
        <v>94343</v>
      </c>
      <c r="E15" s="47">
        <v>1639</v>
      </c>
      <c r="F15" s="47">
        <v>467932</v>
      </c>
      <c r="G15" s="47">
        <v>3463514</v>
      </c>
      <c r="H15" s="142">
        <v>36.712000000000003</v>
      </c>
      <c r="BD15" s="143"/>
      <c r="BF15" s="143"/>
      <c r="BH15" s="143"/>
      <c r="BJ15" s="143"/>
    </row>
    <row r="16" spans="1:62">
      <c r="B16" s="8" t="s">
        <v>25</v>
      </c>
      <c r="C16" s="146">
        <v>2.8320000000000001E-2</v>
      </c>
      <c r="D16" s="47">
        <v>92704</v>
      </c>
      <c r="E16" s="47">
        <v>2625</v>
      </c>
      <c r="F16" s="47">
        <v>457388</v>
      </c>
      <c r="G16" s="47">
        <v>2995582</v>
      </c>
      <c r="H16" s="142">
        <v>32.313000000000002</v>
      </c>
      <c r="AV16" s="143"/>
      <c r="AX16" s="143"/>
      <c r="BD16" s="143"/>
      <c r="BF16" s="143"/>
    </row>
    <row r="17" spans="2:9">
      <c r="B17" s="8" t="s">
        <v>26</v>
      </c>
      <c r="C17" s="146">
        <v>4.0980000000000003E-2</v>
      </c>
      <c r="D17" s="47">
        <v>90079</v>
      </c>
      <c r="E17" s="47">
        <v>3691</v>
      </c>
      <c r="F17" s="47">
        <v>441780</v>
      </c>
      <c r="G17" s="47">
        <v>2538194</v>
      </c>
      <c r="H17" s="142">
        <v>28.177</v>
      </c>
    </row>
    <row r="18" spans="2:9">
      <c r="B18" s="8" t="s">
        <v>27</v>
      </c>
      <c r="C18" s="146">
        <v>6.3560000000000005E-2</v>
      </c>
      <c r="D18" s="47">
        <v>86388</v>
      </c>
      <c r="E18" s="47">
        <v>5491</v>
      </c>
      <c r="F18" s="47">
        <v>418969</v>
      </c>
      <c r="G18" s="47">
        <v>2096414</v>
      </c>
      <c r="H18" s="142">
        <v>24.266999999999999</v>
      </c>
    </row>
    <row r="19" spans="2:9">
      <c r="B19" s="8" t="s">
        <v>28</v>
      </c>
      <c r="C19" s="146">
        <v>8.9870000000000005E-2</v>
      </c>
      <c r="D19" s="47">
        <v>80897</v>
      </c>
      <c r="E19" s="47">
        <v>7270</v>
      </c>
      <c r="F19" s="47">
        <v>386859</v>
      </c>
      <c r="G19" s="47">
        <v>1677445</v>
      </c>
      <c r="H19" s="142">
        <v>20.736000000000001</v>
      </c>
    </row>
    <row r="20" spans="2:9">
      <c r="B20" s="8" t="s">
        <v>29</v>
      </c>
      <c r="C20" s="146">
        <v>0.11121</v>
      </c>
      <c r="D20" s="47">
        <v>73627</v>
      </c>
      <c r="E20" s="47">
        <v>8188</v>
      </c>
      <c r="F20" s="47">
        <v>348211</v>
      </c>
      <c r="G20" s="47">
        <v>1290586</v>
      </c>
      <c r="H20" s="142">
        <v>17.529</v>
      </c>
    </row>
    <row r="21" spans="2:9">
      <c r="B21" s="8" t="s">
        <v>30</v>
      </c>
      <c r="C21" s="146">
        <v>0.14815</v>
      </c>
      <c r="D21" s="47">
        <v>65439</v>
      </c>
      <c r="E21" s="47">
        <v>9695</v>
      </c>
      <c r="F21" s="47">
        <v>303700</v>
      </c>
      <c r="G21" s="47">
        <v>942375</v>
      </c>
      <c r="H21" s="142">
        <v>14.401</v>
      </c>
    </row>
    <row r="22" spans="2:9">
      <c r="B22" s="8" t="s">
        <v>31</v>
      </c>
      <c r="C22" s="146">
        <v>0.20530999999999999</v>
      </c>
      <c r="D22" s="47">
        <v>55744</v>
      </c>
      <c r="E22" s="47">
        <v>11445</v>
      </c>
      <c r="F22" s="47">
        <v>250672</v>
      </c>
      <c r="G22" s="47">
        <v>638675</v>
      </c>
      <c r="H22" s="142">
        <v>11.457000000000001</v>
      </c>
    </row>
    <row r="23" spans="2:9">
      <c r="B23" s="8" t="s">
        <v>32</v>
      </c>
      <c r="C23" s="146">
        <v>0.27627000000000002</v>
      </c>
      <c r="D23" s="47">
        <v>44299</v>
      </c>
      <c r="E23" s="47">
        <v>12239</v>
      </c>
      <c r="F23" s="47">
        <v>192437</v>
      </c>
      <c r="G23" s="47">
        <v>388003</v>
      </c>
      <c r="H23" s="142">
        <v>8.7590000000000003</v>
      </c>
    </row>
    <row r="24" spans="2:9">
      <c r="B24" s="6" t="s">
        <v>5</v>
      </c>
      <c r="C24" s="147">
        <v>1</v>
      </c>
      <c r="D24" s="66">
        <v>32060</v>
      </c>
      <c r="E24" s="66">
        <v>32060</v>
      </c>
      <c r="F24" s="66">
        <v>195566</v>
      </c>
      <c r="G24" s="66">
        <v>195566</v>
      </c>
      <c r="H24" s="144">
        <v>6.1</v>
      </c>
    </row>
    <row r="26" spans="2:9">
      <c r="B26" s="349" t="s">
        <v>602</v>
      </c>
      <c r="C26" s="349"/>
      <c r="D26" s="349"/>
      <c r="E26" s="349"/>
      <c r="F26" s="349"/>
      <c r="G26" s="349"/>
      <c r="H26" s="349"/>
      <c r="I26" s="349"/>
    </row>
    <row r="27" spans="2:9">
      <c r="B27" s="349"/>
      <c r="C27" s="349"/>
      <c r="D27" s="349"/>
      <c r="E27" s="349"/>
      <c r="F27" s="349"/>
      <c r="G27" s="349"/>
      <c r="H27" s="349"/>
      <c r="I27" s="349"/>
    </row>
    <row r="28" spans="2:9">
      <c r="B28" s="265"/>
      <c r="C28" s="265"/>
      <c r="D28" s="265"/>
      <c r="E28" s="265"/>
      <c r="F28" s="265"/>
      <c r="G28" s="265"/>
      <c r="H28" s="265"/>
      <c r="I28" s="265"/>
    </row>
    <row r="29" spans="2:9">
      <c r="B29" s="266" t="s">
        <v>603</v>
      </c>
      <c r="C29" s="267"/>
      <c r="D29" s="267"/>
      <c r="E29" s="267"/>
      <c r="F29" s="267"/>
      <c r="G29" s="267"/>
      <c r="H29" s="267"/>
    </row>
    <row r="30" spans="2:9">
      <c r="B30" s="347" t="s">
        <v>604</v>
      </c>
      <c r="C30" s="347"/>
      <c r="D30" s="347"/>
      <c r="E30" s="347"/>
      <c r="F30" s="347"/>
      <c r="G30" s="347"/>
      <c r="H30" s="347"/>
    </row>
    <row r="31" spans="2:9">
      <c r="B31" s="347"/>
      <c r="C31" s="347"/>
      <c r="D31" s="347"/>
      <c r="E31" s="347"/>
      <c r="F31" s="347"/>
      <c r="G31" s="347"/>
      <c r="H31" s="347"/>
    </row>
    <row r="32" spans="2:9">
      <c r="B32" s="347" t="s">
        <v>605</v>
      </c>
      <c r="C32" s="347"/>
      <c r="D32" s="347"/>
      <c r="E32" s="347"/>
      <c r="F32" s="347"/>
      <c r="G32" s="347"/>
      <c r="H32" s="347"/>
    </row>
    <row r="33" spans="2:9">
      <c r="B33" s="347"/>
      <c r="C33" s="347"/>
      <c r="D33" s="347"/>
      <c r="E33" s="347"/>
      <c r="F33" s="347"/>
      <c r="G33" s="347"/>
      <c r="H33" s="347"/>
    </row>
    <row r="34" spans="2:9">
      <c r="B34" s="347" t="s">
        <v>606</v>
      </c>
      <c r="C34" s="347"/>
      <c r="D34" s="347"/>
      <c r="E34" s="347"/>
      <c r="F34" s="347"/>
      <c r="G34" s="347"/>
      <c r="H34" s="347"/>
    </row>
    <row r="35" spans="2:9">
      <c r="B35" s="347"/>
      <c r="C35" s="347"/>
      <c r="D35" s="347"/>
      <c r="E35" s="347"/>
      <c r="F35" s="347"/>
      <c r="G35" s="347"/>
      <c r="H35" s="347"/>
    </row>
    <row r="36" spans="2:9">
      <c r="B36" s="347" t="s">
        <v>607</v>
      </c>
      <c r="C36" s="347"/>
      <c r="D36" s="347"/>
      <c r="E36" s="347"/>
      <c r="F36" s="347"/>
      <c r="G36" s="347"/>
      <c r="H36" s="347"/>
      <c r="I36" s="347"/>
    </row>
    <row r="37" spans="2:9">
      <c r="B37" s="347"/>
      <c r="C37" s="347"/>
      <c r="D37" s="347"/>
      <c r="E37" s="347"/>
      <c r="F37" s="347"/>
      <c r="G37" s="347"/>
      <c r="H37" s="347"/>
      <c r="I37" s="347"/>
    </row>
    <row r="38" spans="2:9">
      <c r="B38" s="347" t="s">
        <v>608</v>
      </c>
      <c r="C38" s="347"/>
      <c r="D38" s="347"/>
      <c r="E38" s="347"/>
      <c r="F38" s="347"/>
      <c r="G38" s="347"/>
      <c r="H38" s="347"/>
    </row>
    <row r="39" spans="2:9">
      <c r="B39" s="347"/>
      <c r="C39" s="347"/>
      <c r="D39" s="347"/>
      <c r="E39" s="347"/>
      <c r="F39" s="347"/>
      <c r="G39" s="347"/>
      <c r="H39" s="347"/>
    </row>
    <row r="40" spans="2:9">
      <c r="B40" s="347" t="s">
        <v>609</v>
      </c>
      <c r="C40" s="347"/>
      <c r="D40" s="347"/>
      <c r="E40" s="347"/>
      <c r="F40" s="347"/>
      <c r="G40" s="347"/>
      <c r="H40" s="347"/>
    </row>
    <row r="41" spans="2:9">
      <c r="B41" s="347"/>
      <c r="C41" s="347"/>
      <c r="D41" s="347"/>
      <c r="E41" s="347"/>
      <c r="F41" s="347"/>
      <c r="G41" s="347"/>
      <c r="H41" s="347"/>
    </row>
    <row r="42" spans="2:9">
      <c r="B42" s="268"/>
      <c r="C42" s="268"/>
      <c r="D42" s="268"/>
      <c r="E42" s="268"/>
      <c r="F42" s="268"/>
      <c r="G42" s="268"/>
      <c r="H42" s="268"/>
    </row>
    <row r="43" spans="2:9">
      <c r="B43" s="348" t="s">
        <v>621</v>
      </c>
      <c r="C43" s="348"/>
      <c r="D43" s="348"/>
      <c r="E43" s="348"/>
      <c r="F43" s="348"/>
      <c r="G43" s="348"/>
      <c r="H43" s="348"/>
    </row>
    <row r="44" spans="2:9">
      <c r="B44" s="348"/>
      <c r="C44" s="348"/>
      <c r="D44" s="348"/>
      <c r="E44" s="348"/>
      <c r="F44" s="348"/>
      <c r="G44" s="348"/>
      <c r="H44" s="348"/>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1:62">
      <c r="B1" s="106"/>
    </row>
    <row r="2" spans="1:62">
      <c r="A2" s="212"/>
      <c r="B2" s="3" t="s">
        <v>35</v>
      </c>
      <c r="C2" s="4"/>
      <c r="D2" s="4"/>
      <c r="E2" s="4"/>
      <c r="F2" s="4"/>
      <c r="G2" s="4"/>
      <c r="H2" s="4"/>
    </row>
    <row r="3" spans="1:62" ht="15.75">
      <c r="B3" s="5" t="s">
        <v>36</v>
      </c>
      <c r="C3" s="4"/>
      <c r="D3" s="4"/>
      <c r="E3" s="4"/>
      <c r="F3" s="4"/>
      <c r="G3" s="4"/>
      <c r="H3" s="4"/>
    </row>
    <row r="4" spans="1:62">
      <c r="B4" s="3" t="s">
        <v>617</v>
      </c>
      <c r="C4" s="4"/>
      <c r="D4" s="4"/>
      <c r="E4" s="4"/>
      <c r="F4" s="4"/>
      <c r="G4" s="4"/>
      <c r="H4" s="4"/>
    </row>
    <row r="5" spans="1:62" ht="15" customHeight="1">
      <c r="B5" s="7" t="s">
        <v>8</v>
      </c>
      <c r="C5" s="19" t="s">
        <v>9</v>
      </c>
      <c r="D5" s="19" t="s">
        <v>10</v>
      </c>
      <c r="E5" s="19" t="s">
        <v>11</v>
      </c>
      <c r="F5" s="19" t="s">
        <v>12</v>
      </c>
      <c r="G5" s="19" t="s">
        <v>13</v>
      </c>
      <c r="H5" s="19" t="s">
        <v>14</v>
      </c>
    </row>
    <row r="6" spans="1:62">
      <c r="B6" s="8" t="s">
        <v>15</v>
      </c>
      <c r="C6" s="145">
        <v>1.358E-2</v>
      </c>
      <c r="D6" s="91">
        <v>100000</v>
      </c>
      <c r="E6" s="91">
        <v>1358</v>
      </c>
      <c r="F6" s="91">
        <v>98775</v>
      </c>
      <c r="G6" s="91">
        <v>7042401</v>
      </c>
      <c r="H6" s="141">
        <v>70.424000000000007</v>
      </c>
    </row>
    <row r="7" spans="1:62">
      <c r="B7" s="8" t="s">
        <v>16</v>
      </c>
      <c r="C7" s="146">
        <v>1.3500000000000001E-3</v>
      </c>
      <c r="D7" s="47">
        <v>98642</v>
      </c>
      <c r="E7" s="47">
        <v>133</v>
      </c>
      <c r="F7" s="47">
        <v>394244</v>
      </c>
      <c r="G7" s="47">
        <v>6943626</v>
      </c>
      <c r="H7" s="142">
        <v>70.391999999999996</v>
      </c>
    </row>
    <row r="8" spans="1:62">
      <c r="B8" s="8" t="s">
        <v>17</v>
      </c>
      <c r="C8" s="146">
        <v>1.2899999999999999E-3</v>
      </c>
      <c r="D8" s="47">
        <v>98509</v>
      </c>
      <c r="E8" s="47">
        <v>127</v>
      </c>
      <c r="F8" s="47">
        <v>492212</v>
      </c>
      <c r="G8" s="47">
        <v>6549382</v>
      </c>
      <c r="H8" s="142">
        <v>66.484999999999999</v>
      </c>
    </row>
    <row r="9" spans="1:62">
      <c r="B9" s="8" t="s">
        <v>18</v>
      </c>
      <c r="C9" s="146">
        <v>9.3999999999999997E-4</v>
      </c>
      <c r="D9" s="47">
        <v>98382</v>
      </c>
      <c r="E9" s="47">
        <v>93</v>
      </c>
      <c r="F9" s="47">
        <v>491753</v>
      </c>
      <c r="G9" s="47">
        <v>6057170</v>
      </c>
      <c r="H9" s="142">
        <v>61.567999999999998</v>
      </c>
    </row>
    <row r="10" spans="1:62">
      <c r="B10" s="8" t="s">
        <v>19</v>
      </c>
      <c r="C10" s="146">
        <v>4.9699999999999996E-3</v>
      </c>
      <c r="D10" s="47">
        <v>98289</v>
      </c>
      <c r="E10" s="47">
        <v>488</v>
      </c>
      <c r="F10" s="47">
        <v>490440</v>
      </c>
      <c r="G10" s="47">
        <v>5565417</v>
      </c>
      <c r="H10" s="142">
        <v>56.622999999999998</v>
      </c>
      <c r="BD10" s="143"/>
      <c r="BF10" s="143"/>
    </row>
    <row r="11" spans="1:62">
      <c r="B11" s="8" t="s">
        <v>20</v>
      </c>
      <c r="C11" s="146">
        <v>1.146E-2</v>
      </c>
      <c r="D11" s="47">
        <v>97801</v>
      </c>
      <c r="E11" s="47">
        <v>1121</v>
      </c>
      <c r="F11" s="47">
        <v>486367</v>
      </c>
      <c r="G11" s="47">
        <v>5074977</v>
      </c>
      <c r="H11" s="142">
        <v>51.890999999999998</v>
      </c>
      <c r="BD11" s="143"/>
      <c r="BF11" s="143"/>
    </row>
    <row r="12" spans="1:62">
      <c r="B12" s="8" t="s">
        <v>21</v>
      </c>
      <c r="C12" s="146">
        <v>1.3299999999999999E-2</v>
      </c>
      <c r="D12" s="47">
        <v>96680</v>
      </c>
      <c r="E12" s="47">
        <v>1286</v>
      </c>
      <c r="F12" s="47">
        <v>480224</v>
      </c>
      <c r="G12" s="47">
        <v>4588610</v>
      </c>
      <c r="H12" s="142">
        <v>47.462000000000003</v>
      </c>
    </row>
    <row r="13" spans="1:62">
      <c r="B13" s="8" t="s">
        <v>22</v>
      </c>
      <c r="C13" s="146">
        <v>1.375E-2</v>
      </c>
      <c r="D13" s="47">
        <v>95394</v>
      </c>
      <c r="E13" s="47">
        <v>1312</v>
      </c>
      <c r="F13" s="47">
        <v>473715</v>
      </c>
      <c r="G13" s="47">
        <v>4108386</v>
      </c>
      <c r="H13" s="142">
        <v>43.067999999999998</v>
      </c>
    </row>
    <row r="14" spans="1:62">
      <c r="B14" s="8" t="s">
        <v>23</v>
      </c>
      <c r="C14" s="146">
        <v>1.4930000000000001E-2</v>
      </c>
      <c r="D14" s="47">
        <v>94082</v>
      </c>
      <c r="E14" s="47">
        <v>1404</v>
      </c>
      <c r="F14" s="47">
        <v>467059</v>
      </c>
      <c r="G14" s="47">
        <v>3634671</v>
      </c>
      <c r="H14" s="142">
        <v>38.633000000000003</v>
      </c>
    </row>
    <row r="15" spans="1:62">
      <c r="B15" s="8" t="s">
        <v>24</v>
      </c>
      <c r="C15" s="146">
        <v>2.222E-2</v>
      </c>
      <c r="D15" s="47">
        <v>92678</v>
      </c>
      <c r="E15" s="47">
        <v>2060</v>
      </c>
      <c r="F15" s="47">
        <v>458597</v>
      </c>
      <c r="G15" s="47">
        <v>3167612</v>
      </c>
      <c r="H15" s="142">
        <v>34.179000000000002</v>
      </c>
      <c r="BD15" s="143"/>
      <c r="BF15" s="143"/>
      <c r="BH15" s="143"/>
      <c r="BJ15" s="143"/>
    </row>
    <row r="16" spans="1:62">
      <c r="B16" s="8" t="s">
        <v>25</v>
      </c>
      <c r="C16" s="146">
        <v>3.4160000000000003E-2</v>
      </c>
      <c r="D16" s="47">
        <v>90618</v>
      </c>
      <c r="E16" s="47">
        <v>3096</v>
      </c>
      <c r="F16" s="47">
        <v>445821</v>
      </c>
      <c r="G16" s="47">
        <v>2709015</v>
      </c>
      <c r="H16" s="142">
        <v>29.895</v>
      </c>
      <c r="AV16" s="143"/>
      <c r="AX16" s="143"/>
      <c r="BD16" s="143"/>
      <c r="BF16" s="143"/>
    </row>
    <row r="17" spans="2:9">
      <c r="B17" s="8" t="s">
        <v>26</v>
      </c>
      <c r="C17" s="146">
        <v>4.9079999999999999E-2</v>
      </c>
      <c r="D17" s="47">
        <v>87522</v>
      </c>
      <c r="E17" s="47">
        <v>4296</v>
      </c>
      <c r="F17" s="47">
        <v>427618</v>
      </c>
      <c r="G17" s="47">
        <v>2263194</v>
      </c>
      <c r="H17" s="142">
        <v>25.859000000000002</v>
      </c>
    </row>
    <row r="18" spans="2:9">
      <c r="B18" s="8" t="s">
        <v>27</v>
      </c>
      <c r="C18" s="146">
        <v>7.8829999999999997E-2</v>
      </c>
      <c r="D18" s="47">
        <v>83226</v>
      </c>
      <c r="E18" s="47">
        <v>6561</v>
      </c>
      <c r="F18" s="47">
        <v>400617</v>
      </c>
      <c r="G18" s="47">
        <v>1835576</v>
      </c>
      <c r="H18" s="142">
        <v>22.055</v>
      </c>
    </row>
    <row r="19" spans="2:9">
      <c r="B19" s="8" t="s">
        <v>28</v>
      </c>
      <c r="C19" s="146">
        <v>0.11106000000000001</v>
      </c>
      <c r="D19" s="47">
        <v>76665</v>
      </c>
      <c r="E19" s="47">
        <v>8514</v>
      </c>
      <c r="F19" s="47">
        <v>362636</v>
      </c>
      <c r="G19" s="47">
        <v>1434959</v>
      </c>
      <c r="H19" s="142">
        <v>18.716999999999999</v>
      </c>
    </row>
    <row r="20" spans="2:9">
      <c r="B20" s="8" t="s">
        <v>29</v>
      </c>
      <c r="C20" s="146">
        <v>0.13930000000000001</v>
      </c>
      <c r="D20" s="47">
        <v>68151</v>
      </c>
      <c r="E20" s="47">
        <v>9494</v>
      </c>
      <c r="F20" s="47">
        <v>317620</v>
      </c>
      <c r="G20" s="47">
        <v>1072323</v>
      </c>
      <c r="H20" s="142">
        <v>15.734999999999999</v>
      </c>
    </row>
    <row r="21" spans="2:9">
      <c r="B21" s="8" t="s">
        <v>30</v>
      </c>
      <c r="C21" s="146">
        <v>0.18892999999999999</v>
      </c>
      <c r="D21" s="47">
        <v>58657</v>
      </c>
      <c r="E21" s="47">
        <v>11082</v>
      </c>
      <c r="F21" s="47">
        <v>266007</v>
      </c>
      <c r="G21" s="47">
        <v>754703</v>
      </c>
      <c r="H21" s="142">
        <v>12.866</v>
      </c>
    </row>
    <row r="22" spans="2:9">
      <c r="B22" s="8" t="s">
        <v>31</v>
      </c>
      <c r="C22" s="146">
        <v>0.24314</v>
      </c>
      <c r="D22" s="47">
        <v>47575</v>
      </c>
      <c r="E22" s="47">
        <v>11568</v>
      </c>
      <c r="F22" s="47">
        <v>209193</v>
      </c>
      <c r="G22" s="47">
        <v>488696</v>
      </c>
      <c r="H22" s="142">
        <v>10.272</v>
      </c>
    </row>
    <row r="23" spans="2:9">
      <c r="B23" s="8" t="s">
        <v>32</v>
      </c>
      <c r="C23" s="146">
        <v>0.32723000000000002</v>
      </c>
      <c r="D23" s="47">
        <v>36007</v>
      </c>
      <c r="E23" s="47">
        <v>11783</v>
      </c>
      <c r="F23" s="47">
        <v>151116</v>
      </c>
      <c r="G23" s="47">
        <v>279503</v>
      </c>
      <c r="H23" s="142">
        <v>7.7619999999999996</v>
      </c>
    </row>
    <row r="24" spans="2:9">
      <c r="B24" s="6" t="s">
        <v>5</v>
      </c>
      <c r="C24" s="147">
        <v>1</v>
      </c>
      <c r="D24" s="66">
        <v>24224</v>
      </c>
      <c r="E24" s="66">
        <v>24224</v>
      </c>
      <c r="F24" s="66">
        <v>128387</v>
      </c>
      <c r="G24" s="66">
        <v>128387</v>
      </c>
      <c r="H24" s="144">
        <v>5.3</v>
      </c>
    </row>
    <row r="26" spans="2:9">
      <c r="B26" s="349" t="s">
        <v>602</v>
      </c>
      <c r="C26" s="349"/>
      <c r="D26" s="349"/>
      <c r="E26" s="349"/>
      <c r="F26" s="349"/>
      <c r="G26" s="349"/>
      <c r="H26" s="349"/>
      <c r="I26" s="349"/>
    </row>
    <row r="27" spans="2:9">
      <c r="B27" s="349"/>
      <c r="C27" s="349"/>
      <c r="D27" s="349"/>
      <c r="E27" s="349"/>
      <c r="F27" s="349"/>
      <c r="G27" s="349"/>
      <c r="H27" s="349"/>
      <c r="I27" s="349"/>
    </row>
    <row r="28" spans="2:9">
      <c r="B28" s="265"/>
      <c r="C28" s="265"/>
      <c r="D28" s="265"/>
      <c r="E28" s="265"/>
      <c r="F28" s="265"/>
      <c r="G28" s="265"/>
      <c r="H28" s="265"/>
      <c r="I28" s="265"/>
    </row>
    <row r="29" spans="2:9">
      <c r="B29" s="266" t="s">
        <v>603</v>
      </c>
      <c r="C29" s="267"/>
      <c r="D29" s="267"/>
      <c r="E29" s="267"/>
      <c r="F29" s="267"/>
      <c r="G29" s="267"/>
      <c r="H29" s="267"/>
    </row>
    <row r="30" spans="2:9">
      <c r="B30" s="347" t="s">
        <v>604</v>
      </c>
      <c r="C30" s="347"/>
      <c r="D30" s="347"/>
      <c r="E30" s="347"/>
      <c r="F30" s="347"/>
      <c r="G30" s="347"/>
      <c r="H30" s="347"/>
    </row>
    <row r="31" spans="2:9">
      <c r="B31" s="347"/>
      <c r="C31" s="347"/>
      <c r="D31" s="347"/>
      <c r="E31" s="347"/>
      <c r="F31" s="347"/>
      <c r="G31" s="347"/>
      <c r="H31" s="347"/>
    </row>
    <row r="32" spans="2:9">
      <c r="B32" s="347" t="s">
        <v>605</v>
      </c>
      <c r="C32" s="347"/>
      <c r="D32" s="347"/>
      <c r="E32" s="347"/>
      <c r="F32" s="347"/>
      <c r="G32" s="347"/>
      <c r="H32" s="347"/>
    </row>
    <row r="33" spans="2:9">
      <c r="B33" s="347"/>
      <c r="C33" s="347"/>
      <c r="D33" s="347"/>
      <c r="E33" s="347"/>
      <c r="F33" s="347"/>
      <c r="G33" s="347"/>
      <c r="H33" s="347"/>
    </row>
    <row r="34" spans="2:9">
      <c r="B34" s="347" t="s">
        <v>606</v>
      </c>
      <c r="C34" s="347"/>
      <c r="D34" s="347"/>
      <c r="E34" s="347"/>
      <c r="F34" s="347"/>
      <c r="G34" s="347"/>
      <c r="H34" s="347"/>
    </row>
    <row r="35" spans="2:9">
      <c r="B35" s="347"/>
      <c r="C35" s="347"/>
      <c r="D35" s="347"/>
      <c r="E35" s="347"/>
      <c r="F35" s="347"/>
      <c r="G35" s="347"/>
      <c r="H35" s="347"/>
    </row>
    <row r="36" spans="2:9">
      <c r="B36" s="347" t="s">
        <v>607</v>
      </c>
      <c r="C36" s="347"/>
      <c r="D36" s="347"/>
      <c r="E36" s="347"/>
      <c r="F36" s="347"/>
      <c r="G36" s="347"/>
      <c r="H36" s="347"/>
      <c r="I36" s="347"/>
    </row>
    <row r="37" spans="2:9">
      <c r="B37" s="347"/>
      <c r="C37" s="347"/>
      <c r="D37" s="347"/>
      <c r="E37" s="347"/>
      <c r="F37" s="347"/>
      <c r="G37" s="347"/>
      <c r="H37" s="347"/>
      <c r="I37" s="347"/>
    </row>
    <row r="38" spans="2:9">
      <c r="B38" s="347" t="s">
        <v>608</v>
      </c>
      <c r="C38" s="347"/>
      <c r="D38" s="347"/>
      <c r="E38" s="347"/>
      <c r="F38" s="347"/>
      <c r="G38" s="347"/>
      <c r="H38" s="347"/>
    </row>
    <row r="39" spans="2:9">
      <c r="B39" s="347"/>
      <c r="C39" s="347"/>
      <c r="D39" s="347"/>
      <c r="E39" s="347"/>
      <c r="F39" s="347"/>
      <c r="G39" s="347"/>
      <c r="H39" s="347"/>
    </row>
    <row r="40" spans="2:9">
      <c r="B40" s="347" t="s">
        <v>609</v>
      </c>
      <c r="C40" s="347"/>
      <c r="D40" s="347"/>
      <c r="E40" s="347"/>
      <c r="F40" s="347"/>
      <c r="G40" s="347"/>
      <c r="H40" s="347"/>
    </row>
    <row r="41" spans="2:9">
      <c r="B41" s="347"/>
      <c r="C41" s="347"/>
      <c r="D41" s="347"/>
      <c r="E41" s="347"/>
      <c r="F41" s="347"/>
      <c r="G41" s="347"/>
      <c r="H41" s="347"/>
    </row>
    <row r="42" spans="2:9">
      <c r="B42" s="268"/>
      <c r="C42" s="268"/>
      <c r="D42" s="268"/>
      <c r="E42" s="268"/>
      <c r="F42" s="268"/>
      <c r="G42" s="268"/>
      <c r="H42" s="268"/>
    </row>
    <row r="43" spans="2:9">
      <c r="B43" s="348" t="s">
        <v>621</v>
      </c>
      <c r="C43" s="348"/>
      <c r="D43" s="348"/>
      <c r="E43" s="348"/>
      <c r="F43" s="348"/>
      <c r="G43" s="348"/>
      <c r="H43" s="348"/>
    </row>
    <row r="44" spans="2:9">
      <c r="B44" s="348"/>
      <c r="C44" s="348"/>
      <c r="D44" s="348"/>
      <c r="E44" s="348"/>
      <c r="F44" s="348"/>
      <c r="G44" s="348"/>
      <c r="H44" s="348"/>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1:62">
      <c r="B1" s="106"/>
    </row>
    <row r="2" spans="1:62">
      <c r="A2" s="212"/>
      <c r="B2" s="3" t="s">
        <v>33</v>
      </c>
      <c r="C2" s="4"/>
      <c r="D2" s="4"/>
      <c r="E2" s="4"/>
      <c r="F2" s="4"/>
      <c r="G2" s="4"/>
      <c r="H2" s="4"/>
    </row>
    <row r="3" spans="1:62" ht="15.75">
      <c r="B3" s="5" t="s">
        <v>34</v>
      </c>
      <c r="C3" s="4"/>
      <c r="D3" s="4"/>
      <c r="E3" s="4"/>
      <c r="F3" s="4"/>
      <c r="G3" s="4"/>
      <c r="H3" s="4"/>
    </row>
    <row r="4" spans="1:62">
      <c r="B4" s="3" t="s">
        <v>617</v>
      </c>
      <c r="C4" s="4"/>
      <c r="D4" s="4"/>
      <c r="E4" s="4"/>
      <c r="F4" s="4"/>
      <c r="G4" s="4"/>
      <c r="H4" s="4"/>
    </row>
    <row r="5" spans="1:62" ht="15" customHeight="1">
      <c r="B5" s="7" t="s">
        <v>8</v>
      </c>
      <c r="C5" s="19" t="s">
        <v>9</v>
      </c>
      <c r="D5" s="19" t="s">
        <v>10</v>
      </c>
      <c r="E5" s="19" t="s">
        <v>11</v>
      </c>
      <c r="F5" s="19" t="s">
        <v>12</v>
      </c>
      <c r="G5" s="19" t="s">
        <v>13</v>
      </c>
      <c r="H5" s="19" t="s">
        <v>14</v>
      </c>
    </row>
    <row r="6" spans="1:62">
      <c r="B6" s="8" t="s">
        <v>15</v>
      </c>
      <c r="C6" s="145">
        <v>1.1339999999999999E-2</v>
      </c>
      <c r="D6" s="91">
        <v>100000</v>
      </c>
      <c r="E6" s="91">
        <v>1134</v>
      </c>
      <c r="F6" s="91">
        <v>99042</v>
      </c>
      <c r="G6" s="91">
        <v>7653169</v>
      </c>
      <c r="H6" s="141">
        <v>76.531999999999996</v>
      </c>
    </row>
    <row r="7" spans="1:62">
      <c r="B7" s="8" t="s">
        <v>16</v>
      </c>
      <c r="C7" s="146">
        <v>1.8600000000000001E-3</v>
      </c>
      <c r="D7" s="47">
        <v>98866</v>
      </c>
      <c r="E7" s="47">
        <v>184</v>
      </c>
      <c r="F7" s="47">
        <v>394991</v>
      </c>
      <c r="G7" s="47">
        <v>7554127</v>
      </c>
      <c r="H7" s="142">
        <v>76.408000000000001</v>
      </c>
    </row>
    <row r="8" spans="1:62">
      <c r="B8" s="8" t="s">
        <v>17</v>
      </c>
      <c r="C8" s="146">
        <v>6.3000000000000003E-4</v>
      </c>
      <c r="D8" s="47">
        <v>98682</v>
      </c>
      <c r="E8" s="47">
        <v>62</v>
      </c>
      <c r="F8" s="47">
        <v>493220</v>
      </c>
      <c r="G8" s="47">
        <v>7159136</v>
      </c>
      <c r="H8" s="142">
        <v>72.548000000000002</v>
      </c>
    </row>
    <row r="9" spans="1:62">
      <c r="B9" s="8" t="s">
        <v>18</v>
      </c>
      <c r="C9" s="146">
        <v>6.2E-4</v>
      </c>
      <c r="D9" s="47">
        <v>98620</v>
      </c>
      <c r="E9" s="47">
        <v>61</v>
      </c>
      <c r="F9" s="47">
        <v>492971</v>
      </c>
      <c r="G9" s="47">
        <v>6665916</v>
      </c>
      <c r="H9" s="142">
        <v>67.591999999999999</v>
      </c>
    </row>
    <row r="10" spans="1:62">
      <c r="B10" s="8" t="s">
        <v>19</v>
      </c>
      <c r="C10" s="146">
        <v>1.7700000000000001E-3</v>
      </c>
      <c r="D10" s="47">
        <v>98559</v>
      </c>
      <c r="E10" s="47">
        <v>174</v>
      </c>
      <c r="F10" s="47">
        <v>492428</v>
      </c>
      <c r="G10" s="47">
        <v>6172945</v>
      </c>
      <c r="H10" s="142">
        <v>62.631999999999998</v>
      </c>
      <c r="BD10" s="143"/>
      <c r="BF10" s="143"/>
    </row>
    <row r="11" spans="1:62">
      <c r="B11" s="8" t="s">
        <v>20</v>
      </c>
      <c r="C11" s="146">
        <v>3.9399999999999999E-3</v>
      </c>
      <c r="D11" s="47">
        <v>98385</v>
      </c>
      <c r="E11" s="47">
        <v>387</v>
      </c>
      <c r="F11" s="47">
        <v>491030</v>
      </c>
      <c r="G11" s="47">
        <v>5680517</v>
      </c>
      <c r="H11" s="142">
        <v>57.738</v>
      </c>
      <c r="BD11" s="143"/>
      <c r="BF11" s="143"/>
    </row>
    <row r="12" spans="1:62">
      <c r="B12" s="8" t="s">
        <v>21</v>
      </c>
      <c r="C12" s="146">
        <v>5.3499999999999997E-3</v>
      </c>
      <c r="D12" s="47">
        <v>97998</v>
      </c>
      <c r="E12" s="47">
        <v>525</v>
      </c>
      <c r="F12" s="47">
        <v>488726</v>
      </c>
      <c r="G12" s="47">
        <v>5189487</v>
      </c>
      <c r="H12" s="142">
        <v>52.954999999999998</v>
      </c>
    </row>
    <row r="13" spans="1:62">
      <c r="B13" s="8" t="s">
        <v>22</v>
      </c>
      <c r="C13" s="146">
        <v>6.3400000000000001E-3</v>
      </c>
      <c r="D13" s="47">
        <v>97473</v>
      </c>
      <c r="E13" s="47">
        <v>618</v>
      </c>
      <c r="F13" s="47">
        <v>485897</v>
      </c>
      <c r="G13" s="47">
        <v>4700761</v>
      </c>
      <c r="H13" s="142">
        <v>48.225999999999999</v>
      </c>
    </row>
    <row r="14" spans="1:62">
      <c r="B14" s="8" t="s">
        <v>23</v>
      </c>
      <c r="C14" s="146">
        <v>9.2200000000000008E-3</v>
      </c>
      <c r="D14" s="47">
        <v>96855</v>
      </c>
      <c r="E14" s="47">
        <v>893</v>
      </c>
      <c r="F14" s="47">
        <v>482178</v>
      </c>
      <c r="G14" s="47">
        <v>4214864</v>
      </c>
      <c r="H14" s="142">
        <v>43.517000000000003</v>
      </c>
    </row>
    <row r="15" spans="1:62">
      <c r="B15" s="8" t="s">
        <v>24</v>
      </c>
      <c r="C15" s="146">
        <v>1.3180000000000001E-2</v>
      </c>
      <c r="D15" s="47">
        <v>95962</v>
      </c>
      <c r="E15" s="47">
        <v>1265</v>
      </c>
      <c r="F15" s="47">
        <v>476922</v>
      </c>
      <c r="G15" s="47">
        <v>3732686</v>
      </c>
      <c r="H15" s="142">
        <v>38.898000000000003</v>
      </c>
      <c r="BD15" s="143"/>
      <c r="BF15" s="143"/>
      <c r="BH15" s="143"/>
      <c r="BJ15" s="143"/>
    </row>
    <row r="16" spans="1:62">
      <c r="B16" s="8" t="s">
        <v>25</v>
      </c>
      <c r="C16" s="146">
        <v>2.3179999999999999E-2</v>
      </c>
      <c r="D16" s="47">
        <v>94697</v>
      </c>
      <c r="E16" s="47">
        <v>2195</v>
      </c>
      <c r="F16" s="47">
        <v>468389</v>
      </c>
      <c r="G16" s="47">
        <v>3255764</v>
      </c>
      <c r="H16" s="142">
        <v>34.381</v>
      </c>
      <c r="AV16" s="143"/>
      <c r="AX16" s="143"/>
      <c r="BD16" s="143"/>
      <c r="BF16" s="143"/>
    </row>
    <row r="17" spans="2:9">
      <c r="B17" s="8" t="s">
        <v>26</v>
      </c>
      <c r="C17" s="146">
        <v>3.3930000000000002E-2</v>
      </c>
      <c r="D17" s="47">
        <v>92502</v>
      </c>
      <c r="E17" s="47">
        <v>3138</v>
      </c>
      <c r="F17" s="47">
        <v>455157</v>
      </c>
      <c r="G17" s="47">
        <v>2787375</v>
      </c>
      <c r="H17" s="142">
        <v>30.132999999999999</v>
      </c>
    </row>
    <row r="18" spans="2:9">
      <c r="B18" s="8" t="s">
        <v>27</v>
      </c>
      <c r="C18" s="146">
        <v>5.0560000000000001E-2</v>
      </c>
      <c r="D18" s="47">
        <v>89364</v>
      </c>
      <c r="E18" s="47">
        <v>4518</v>
      </c>
      <c r="F18" s="47">
        <v>436173</v>
      </c>
      <c r="G18" s="47">
        <v>2332218</v>
      </c>
      <c r="H18" s="142">
        <v>26.097999999999999</v>
      </c>
    </row>
    <row r="19" spans="2:9">
      <c r="B19" s="8" t="s">
        <v>28</v>
      </c>
      <c r="C19" s="146">
        <v>7.3010000000000005E-2</v>
      </c>
      <c r="D19" s="47">
        <v>84846</v>
      </c>
      <c r="E19" s="47">
        <v>6195</v>
      </c>
      <c r="F19" s="47">
        <v>409253</v>
      </c>
      <c r="G19" s="47">
        <v>1896045</v>
      </c>
      <c r="H19" s="142">
        <v>22.347000000000001</v>
      </c>
    </row>
    <row r="20" spans="2:9">
      <c r="B20" s="8" t="s">
        <v>29</v>
      </c>
      <c r="C20" s="146">
        <v>8.9380000000000001E-2</v>
      </c>
      <c r="D20" s="47">
        <v>78651</v>
      </c>
      <c r="E20" s="47">
        <v>7030</v>
      </c>
      <c r="F20" s="47">
        <v>376159</v>
      </c>
      <c r="G20" s="47">
        <v>1486792</v>
      </c>
      <c r="H20" s="142">
        <v>18.904</v>
      </c>
    </row>
    <row r="21" spans="2:9">
      <c r="B21" s="8" t="s">
        <v>30</v>
      </c>
      <c r="C21" s="146">
        <v>0.11694</v>
      </c>
      <c r="D21" s="47">
        <v>71621</v>
      </c>
      <c r="E21" s="47">
        <v>8376</v>
      </c>
      <c r="F21" s="47">
        <v>338187</v>
      </c>
      <c r="G21" s="47">
        <v>1110633</v>
      </c>
      <c r="H21" s="142">
        <v>15.507</v>
      </c>
    </row>
    <row r="22" spans="2:9">
      <c r="B22" s="8" t="s">
        <v>31</v>
      </c>
      <c r="C22" s="146">
        <v>0.18013999999999999</v>
      </c>
      <c r="D22" s="47">
        <v>63245</v>
      </c>
      <c r="E22" s="47">
        <v>11393</v>
      </c>
      <c r="F22" s="47">
        <v>288662</v>
      </c>
      <c r="G22" s="47">
        <v>772446</v>
      </c>
      <c r="H22" s="142">
        <v>12.214</v>
      </c>
    </row>
    <row r="23" spans="2:9">
      <c r="B23" s="8" t="s">
        <v>32</v>
      </c>
      <c r="C23" s="146">
        <v>0.24623</v>
      </c>
      <c r="D23" s="47">
        <v>51852</v>
      </c>
      <c r="E23" s="47">
        <v>12768</v>
      </c>
      <c r="F23" s="47">
        <v>229738</v>
      </c>
      <c r="G23" s="47">
        <v>483784</v>
      </c>
      <c r="H23" s="142">
        <v>9.33</v>
      </c>
    </row>
    <row r="24" spans="2:9">
      <c r="B24" s="6" t="s">
        <v>5</v>
      </c>
      <c r="C24" s="147">
        <v>1</v>
      </c>
      <c r="D24" s="66">
        <v>39084</v>
      </c>
      <c r="E24" s="66">
        <v>39084</v>
      </c>
      <c r="F24" s="66">
        <v>254046</v>
      </c>
      <c r="G24" s="66">
        <v>254046</v>
      </c>
      <c r="H24" s="144">
        <v>6.5</v>
      </c>
    </row>
    <row r="26" spans="2:9">
      <c r="B26" s="349" t="s">
        <v>602</v>
      </c>
      <c r="C26" s="349"/>
      <c r="D26" s="349"/>
      <c r="E26" s="349"/>
      <c r="F26" s="349"/>
      <c r="G26" s="349"/>
      <c r="H26" s="349"/>
      <c r="I26" s="349"/>
    </row>
    <row r="27" spans="2:9">
      <c r="B27" s="349"/>
      <c r="C27" s="349"/>
      <c r="D27" s="349"/>
      <c r="E27" s="349"/>
      <c r="F27" s="349"/>
      <c r="G27" s="349"/>
      <c r="H27" s="349"/>
      <c r="I27" s="349"/>
    </row>
    <row r="28" spans="2:9">
      <c r="B28" s="265"/>
      <c r="C28" s="265"/>
      <c r="D28" s="265"/>
      <c r="E28" s="265"/>
      <c r="F28" s="265"/>
      <c r="G28" s="265"/>
      <c r="H28" s="265"/>
      <c r="I28" s="265"/>
    </row>
    <row r="29" spans="2:9">
      <c r="B29" s="266" t="s">
        <v>603</v>
      </c>
      <c r="C29" s="267"/>
      <c r="D29" s="267"/>
      <c r="E29" s="267"/>
      <c r="F29" s="267"/>
      <c r="G29" s="267"/>
      <c r="H29" s="267"/>
    </row>
    <row r="30" spans="2:9">
      <c r="B30" s="347" t="s">
        <v>604</v>
      </c>
      <c r="C30" s="347"/>
      <c r="D30" s="347"/>
      <c r="E30" s="347"/>
      <c r="F30" s="347"/>
      <c r="G30" s="347"/>
      <c r="H30" s="347"/>
    </row>
    <row r="31" spans="2:9">
      <c r="B31" s="347"/>
      <c r="C31" s="347"/>
      <c r="D31" s="347"/>
      <c r="E31" s="347"/>
      <c r="F31" s="347"/>
      <c r="G31" s="347"/>
      <c r="H31" s="347"/>
    </row>
    <row r="32" spans="2:9">
      <c r="B32" s="347" t="s">
        <v>605</v>
      </c>
      <c r="C32" s="347"/>
      <c r="D32" s="347"/>
      <c r="E32" s="347"/>
      <c r="F32" s="347"/>
      <c r="G32" s="347"/>
      <c r="H32" s="347"/>
    </row>
    <row r="33" spans="2:9">
      <c r="B33" s="347"/>
      <c r="C33" s="347"/>
      <c r="D33" s="347"/>
      <c r="E33" s="347"/>
      <c r="F33" s="347"/>
      <c r="G33" s="347"/>
      <c r="H33" s="347"/>
    </row>
    <row r="34" spans="2:9">
      <c r="B34" s="347" t="s">
        <v>606</v>
      </c>
      <c r="C34" s="347"/>
      <c r="D34" s="347"/>
      <c r="E34" s="347"/>
      <c r="F34" s="347"/>
      <c r="G34" s="347"/>
      <c r="H34" s="347"/>
    </row>
    <row r="35" spans="2:9">
      <c r="B35" s="347"/>
      <c r="C35" s="347"/>
      <c r="D35" s="347"/>
      <c r="E35" s="347"/>
      <c r="F35" s="347"/>
      <c r="G35" s="347"/>
      <c r="H35" s="347"/>
    </row>
    <row r="36" spans="2:9">
      <c r="B36" s="347" t="s">
        <v>607</v>
      </c>
      <c r="C36" s="347"/>
      <c r="D36" s="347"/>
      <c r="E36" s="347"/>
      <c r="F36" s="347"/>
      <c r="G36" s="347"/>
      <c r="H36" s="347"/>
      <c r="I36" s="347"/>
    </row>
    <row r="37" spans="2:9">
      <c r="B37" s="347"/>
      <c r="C37" s="347"/>
      <c r="D37" s="347"/>
      <c r="E37" s="347"/>
      <c r="F37" s="347"/>
      <c r="G37" s="347"/>
      <c r="H37" s="347"/>
      <c r="I37" s="347"/>
    </row>
    <row r="38" spans="2:9">
      <c r="B38" s="347" t="s">
        <v>608</v>
      </c>
      <c r="C38" s="347"/>
      <c r="D38" s="347"/>
      <c r="E38" s="347"/>
      <c r="F38" s="347"/>
      <c r="G38" s="347"/>
      <c r="H38" s="347"/>
    </row>
    <row r="39" spans="2:9">
      <c r="B39" s="347"/>
      <c r="C39" s="347"/>
      <c r="D39" s="347"/>
      <c r="E39" s="347"/>
      <c r="F39" s="347"/>
      <c r="G39" s="347"/>
      <c r="H39" s="347"/>
    </row>
    <row r="40" spans="2:9">
      <c r="B40" s="347" t="s">
        <v>609</v>
      </c>
      <c r="C40" s="347"/>
      <c r="D40" s="347"/>
      <c r="E40" s="347"/>
      <c r="F40" s="347"/>
      <c r="G40" s="347"/>
      <c r="H40" s="347"/>
    </row>
    <row r="41" spans="2:9">
      <c r="B41" s="347"/>
      <c r="C41" s="347"/>
      <c r="D41" s="347"/>
      <c r="E41" s="347"/>
      <c r="F41" s="347"/>
      <c r="G41" s="347"/>
      <c r="H41" s="347"/>
    </row>
    <row r="42" spans="2:9">
      <c r="B42" s="268"/>
      <c r="C42" s="268"/>
      <c r="D42" s="268"/>
      <c r="E42" s="268"/>
      <c r="F42" s="268"/>
      <c r="G42" s="268"/>
      <c r="H42" s="268"/>
    </row>
    <row r="43" spans="2:9">
      <c r="B43" s="348" t="s">
        <v>621</v>
      </c>
      <c r="C43" s="348"/>
      <c r="D43" s="348"/>
      <c r="E43" s="348"/>
      <c r="F43" s="348"/>
      <c r="G43" s="348"/>
      <c r="H43" s="348"/>
    </row>
    <row r="44" spans="2:9">
      <c r="B44" s="348"/>
      <c r="C44" s="348"/>
      <c r="D44" s="348"/>
      <c r="E44" s="348"/>
      <c r="F44" s="348"/>
      <c r="G44" s="348"/>
      <c r="H44" s="348"/>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workbookViewId="0"/>
  </sheetViews>
  <sheetFormatPr defaultColWidth="12.83203125" defaultRowHeight="15"/>
  <cols>
    <col min="1" max="1" width="4.5" style="2" customWidth="1"/>
    <col min="2" max="2" width="14.1640625" style="2" customWidth="1"/>
    <col min="3" max="3" width="12.83203125" style="2"/>
    <col min="4" max="5" width="11.1640625" style="2" bestFit="1" customWidth="1"/>
    <col min="6" max="6" width="10.33203125" style="2" bestFit="1" customWidth="1"/>
    <col min="7" max="8" width="11.1640625" style="2" bestFit="1" customWidth="1"/>
    <col min="9" max="9" width="10.33203125" style="2" bestFit="1" customWidth="1"/>
    <col min="10" max="12" width="11.1640625" style="2" bestFit="1" customWidth="1"/>
    <col min="13" max="34" width="12.83203125" style="2"/>
    <col min="35" max="35" width="6.1640625" style="2" customWidth="1"/>
    <col min="36" max="16384" width="12.83203125" style="2"/>
  </cols>
  <sheetData>
    <row r="1" spans="1:12" ht="15.75">
      <c r="A1" s="1"/>
      <c r="B1" s="148"/>
    </row>
    <row r="2" spans="1:12">
      <c r="A2" s="212"/>
      <c r="B2" s="3" t="s">
        <v>49</v>
      </c>
      <c r="C2" s="4"/>
      <c r="D2" s="4"/>
      <c r="E2" s="4"/>
      <c r="F2" s="4"/>
      <c r="G2" s="4"/>
      <c r="H2" s="4"/>
      <c r="I2" s="4"/>
      <c r="J2" s="4"/>
      <c r="K2" s="4"/>
      <c r="L2" s="4"/>
    </row>
    <row r="3" spans="1:12" ht="15.75">
      <c r="B3" s="5" t="s">
        <v>50</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ht="15.75">
      <c r="B7" s="152"/>
      <c r="C7" s="153" t="s">
        <v>166</v>
      </c>
      <c r="D7" s="46">
        <v>1045.4000000000001</v>
      </c>
      <c r="E7" s="46">
        <v>1356</v>
      </c>
      <c r="F7" s="46">
        <v>822.3</v>
      </c>
      <c r="G7" s="46">
        <v>1015.7</v>
      </c>
      <c r="H7" s="46">
        <v>1319</v>
      </c>
      <c r="I7" s="46">
        <v>800.2</v>
      </c>
      <c r="J7" s="46">
        <v>1280.0999999999999</v>
      </c>
      <c r="K7" s="46">
        <v>1666.7</v>
      </c>
      <c r="L7" s="46">
        <v>986.3</v>
      </c>
    </row>
    <row r="8" spans="1:12">
      <c r="B8" s="11"/>
      <c r="C8" s="153" t="s">
        <v>252</v>
      </c>
      <c r="D8" s="46">
        <v>1043.8</v>
      </c>
      <c r="E8" s="46">
        <v>1353.5</v>
      </c>
      <c r="F8" s="46">
        <v>823.8</v>
      </c>
      <c r="G8" s="46">
        <v>1013.5</v>
      </c>
      <c r="H8" s="46">
        <v>1318.4</v>
      </c>
      <c r="I8" s="46">
        <v>799.6</v>
      </c>
      <c r="J8" s="46">
        <v>1289.7</v>
      </c>
      <c r="K8" s="46">
        <v>1652.2</v>
      </c>
      <c r="L8" s="46">
        <v>1012</v>
      </c>
    </row>
    <row r="9" spans="1:12">
      <c r="B9" s="11"/>
      <c r="C9" s="153" t="s">
        <v>253</v>
      </c>
      <c r="D9" s="46">
        <v>1028.0999999999999</v>
      </c>
      <c r="E9" s="46">
        <v>1339.2</v>
      </c>
      <c r="F9" s="46">
        <v>809.6</v>
      </c>
      <c r="G9" s="46">
        <v>998.1</v>
      </c>
      <c r="H9" s="46">
        <v>1305.0999999999999</v>
      </c>
      <c r="I9" s="46">
        <v>785.8</v>
      </c>
      <c r="J9" s="46">
        <v>1263.0999999999999</v>
      </c>
      <c r="K9" s="46">
        <v>1619.1</v>
      </c>
      <c r="L9" s="46">
        <v>992.6</v>
      </c>
    </row>
    <row r="10" spans="1:12">
      <c r="B10" s="11"/>
      <c r="C10" s="153" t="s">
        <v>254</v>
      </c>
      <c r="D10" s="46">
        <v>1029.2</v>
      </c>
      <c r="E10" s="46">
        <v>1324.3</v>
      </c>
      <c r="F10" s="46">
        <v>820</v>
      </c>
      <c r="G10" s="46">
        <v>998.5</v>
      </c>
      <c r="H10" s="46">
        <v>1287.5999999999999</v>
      </c>
      <c r="I10" s="46">
        <v>796.4</v>
      </c>
      <c r="J10" s="46">
        <v>1265.8</v>
      </c>
      <c r="K10" s="46">
        <v>1621.2</v>
      </c>
      <c r="L10" s="46">
        <v>997.2</v>
      </c>
    </row>
    <row r="11" spans="1:12">
      <c r="B11" s="11"/>
      <c r="C11" s="153" t="s">
        <v>255</v>
      </c>
      <c r="D11" s="46">
        <v>1012.3</v>
      </c>
      <c r="E11" s="46">
        <v>1304.5999999999999</v>
      </c>
      <c r="F11" s="46">
        <v>808.7</v>
      </c>
      <c r="G11" s="46">
        <v>980.5</v>
      </c>
      <c r="H11" s="46">
        <v>1264.9000000000001</v>
      </c>
      <c r="I11" s="46">
        <v>785.5</v>
      </c>
      <c r="J11" s="46">
        <v>1262.9000000000001</v>
      </c>
      <c r="K11" s="46">
        <v>1638</v>
      </c>
      <c r="L11" s="46">
        <v>982.7</v>
      </c>
    </row>
    <row r="12" spans="1:12">
      <c r="B12" s="11"/>
      <c r="C12" s="153" t="s">
        <v>256</v>
      </c>
      <c r="D12" s="46">
        <v>1027.0999999999999</v>
      </c>
      <c r="E12" s="46">
        <v>1333.9</v>
      </c>
      <c r="F12" s="46">
        <v>812.4</v>
      </c>
      <c r="G12" s="46">
        <v>993.8</v>
      </c>
      <c r="H12" s="46">
        <v>1293.2</v>
      </c>
      <c r="I12" s="46">
        <v>788.2</v>
      </c>
      <c r="J12" s="46">
        <v>1289.9000000000001</v>
      </c>
      <c r="K12" s="46">
        <v>1678.1</v>
      </c>
      <c r="L12" s="46">
        <v>996.5</v>
      </c>
    </row>
    <row r="13" spans="1:12">
      <c r="B13" s="11"/>
      <c r="C13" s="153" t="s">
        <v>257</v>
      </c>
      <c r="D13" s="46">
        <v>1035.5</v>
      </c>
      <c r="E13" s="46">
        <v>1330</v>
      </c>
      <c r="F13" s="46">
        <v>830.2</v>
      </c>
      <c r="G13" s="46">
        <v>1000</v>
      </c>
      <c r="H13" s="46">
        <v>1285.3</v>
      </c>
      <c r="I13" s="46">
        <v>804.7</v>
      </c>
      <c r="J13" s="46">
        <v>1310.0999999999999</v>
      </c>
      <c r="K13" s="46">
        <v>1700.7</v>
      </c>
      <c r="L13" s="46">
        <v>1019.6</v>
      </c>
    </row>
    <row r="14" spans="1:12">
      <c r="B14" s="11"/>
      <c r="C14" s="153" t="s">
        <v>258</v>
      </c>
      <c r="D14" s="46">
        <v>1012</v>
      </c>
      <c r="E14" s="46">
        <v>1292.9000000000001</v>
      </c>
      <c r="F14" s="46">
        <v>816.8</v>
      </c>
      <c r="G14" s="46">
        <v>973.4</v>
      </c>
      <c r="H14" s="46">
        <v>1241.3</v>
      </c>
      <c r="I14" s="46">
        <v>790.7</v>
      </c>
      <c r="J14" s="46">
        <v>1310.8</v>
      </c>
      <c r="K14" s="46">
        <v>1718</v>
      </c>
      <c r="L14" s="46">
        <v>1011.2</v>
      </c>
    </row>
    <row r="15" spans="1:12">
      <c r="B15" s="11"/>
      <c r="C15" s="153" t="s">
        <v>259</v>
      </c>
      <c r="D15" s="46">
        <v>1003.9</v>
      </c>
      <c r="E15" s="46">
        <v>1278</v>
      </c>
      <c r="F15" s="46">
        <v>811.8</v>
      </c>
      <c r="G15" s="46">
        <v>967.4</v>
      </c>
      <c r="H15" s="46">
        <v>1235.9000000000001</v>
      </c>
      <c r="I15" s="46">
        <v>782.5</v>
      </c>
      <c r="J15" s="46">
        <v>1287.0999999999999</v>
      </c>
      <c r="K15" s="46">
        <v>1630.6</v>
      </c>
      <c r="L15" s="46">
        <v>1029.2</v>
      </c>
    </row>
    <row r="16" spans="1:12">
      <c r="B16" s="11"/>
      <c r="C16" s="153" t="s">
        <v>260</v>
      </c>
      <c r="D16" s="46">
        <v>966.8</v>
      </c>
      <c r="E16" s="46">
        <v>1224.5999999999999</v>
      </c>
      <c r="F16" s="46">
        <v>784.7</v>
      </c>
      <c r="G16" s="46">
        <v>922.1</v>
      </c>
      <c r="H16" s="46">
        <v>1169.2</v>
      </c>
      <c r="I16" s="46">
        <v>751.2</v>
      </c>
      <c r="J16" s="46">
        <v>1283.0999999999999</v>
      </c>
      <c r="K16" s="46">
        <v>1646.1</v>
      </c>
      <c r="L16" s="46">
        <v>1012</v>
      </c>
    </row>
    <row r="17" spans="2:12">
      <c r="B17" s="11"/>
      <c r="C17" s="153" t="s">
        <v>167</v>
      </c>
      <c r="D17" s="46">
        <v>954.1</v>
      </c>
      <c r="E17" s="46">
        <v>1212.8</v>
      </c>
      <c r="F17" s="46">
        <v>773</v>
      </c>
      <c r="G17" s="46">
        <v>912.3</v>
      </c>
      <c r="H17" s="46">
        <v>1158.8</v>
      </c>
      <c r="I17" s="46">
        <v>742.7</v>
      </c>
      <c r="J17" s="46">
        <v>1242.4000000000001</v>
      </c>
      <c r="K17" s="46">
        <v>1621.5</v>
      </c>
      <c r="L17" s="46">
        <v>965.5</v>
      </c>
    </row>
    <row r="18" spans="2:12">
      <c r="B18" s="11"/>
      <c r="C18" s="154" t="s">
        <v>168</v>
      </c>
      <c r="D18" s="46">
        <v>949.2</v>
      </c>
      <c r="E18" s="46">
        <v>1203.9000000000001</v>
      </c>
      <c r="F18" s="46">
        <v>770.9</v>
      </c>
      <c r="G18" s="46">
        <v>906.6</v>
      </c>
      <c r="H18" s="46">
        <v>1151</v>
      </c>
      <c r="I18" s="46">
        <v>739.5</v>
      </c>
      <c r="J18" s="46">
        <v>1244.8</v>
      </c>
      <c r="K18" s="46">
        <v>1594.5</v>
      </c>
      <c r="L18" s="46">
        <v>983.5</v>
      </c>
    </row>
    <row r="19" spans="2:12">
      <c r="B19" s="11"/>
      <c r="C19" s="154" t="s">
        <v>169</v>
      </c>
      <c r="D19" s="46">
        <v>920.3</v>
      </c>
      <c r="E19" s="46">
        <v>1169.7</v>
      </c>
      <c r="F19" s="46">
        <v>746.4</v>
      </c>
      <c r="G19" s="46">
        <v>876.8</v>
      </c>
      <c r="H19" s="46">
        <v>1115.7</v>
      </c>
      <c r="I19" s="46">
        <v>712.8</v>
      </c>
      <c r="J19" s="46">
        <v>1216.0999999999999</v>
      </c>
      <c r="K19" s="46">
        <v>1566.4</v>
      </c>
      <c r="L19" s="46">
        <v>962.3</v>
      </c>
    </row>
    <row r="20" spans="2:12">
      <c r="B20" s="11"/>
      <c r="C20" s="154" t="s">
        <v>170</v>
      </c>
      <c r="D20" s="46">
        <v>944.7</v>
      </c>
      <c r="E20" s="46">
        <v>1193.0999999999999</v>
      </c>
      <c r="F20" s="46">
        <v>771.3</v>
      </c>
      <c r="G20" s="46">
        <v>896.9</v>
      </c>
      <c r="H20" s="46">
        <v>1133.2</v>
      </c>
      <c r="I20" s="46">
        <v>735</v>
      </c>
      <c r="J20" s="46">
        <v>1274.2</v>
      </c>
      <c r="K20" s="46">
        <v>1630.1</v>
      </c>
      <c r="L20" s="46">
        <v>1012.3</v>
      </c>
    </row>
    <row r="21" spans="2:12">
      <c r="B21" s="11"/>
      <c r="C21" s="154" t="s">
        <v>53</v>
      </c>
      <c r="D21" s="155">
        <v>935.3</v>
      </c>
      <c r="E21" s="155">
        <v>1173.8</v>
      </c>
      <c r="F21" s="155">
        <v>767.3</v>
      </c>
      <c r="G21" s="155">
        <v>888.1</v>
      </c>
      <c r="H21" s="155">
        <v>1111.5999999999999</v>
      </c>
      <c r="I21" s="155">
        <v>733.5</v>
      </c>
      <c r="J21" s="155">
        <v>1265.8</v>
      </c>
      <c r="K21" s="46">
        <v>1641.7</v>
      </c>
      <c r="L21" s="155">
        <v>991.2</v>
      </c>
    </row>
    <row r="22" spans="2:12" s="14" customFormat="1">
      <c r="B22" s="11"/>
      <c r="C22" s="153">
        <v>1995</v>
      </c>
      <c r="D22" s="155">
        <v>929.2</v>
      </c>
      <c r="E22" s="155">
        <v>1160</v>
      </c>
      <c r="F22" s="155">
        <v>766.4</v>
      </c>
      <c r="G22" s="155">
        <v>882.5</v>
      </c>
      <c r="H22" s="155">
        <v>1100.4000000000001</v>
      </c>
      <c r="I22" s="155">
        <v>731.6</v>
      </c>
      <c r="J22" s="155">
        <v>1261.8</v>
      </c>
      <c r="K22" s="46">
        <v>1616.6</v>
      </c>
      <c r="L22" s="155">
        <v>1000.8</v>
      </c>
    </row>
    <row r="23" spans="2:12" ht="15.75">
      <c r="B23" s="152" t="s">
        <v>52</v>
      </c>
      <c r="C23" s="153">
        <v>1996</v>
      </c>
      <c r="D23" s="155">
        <v>915</v>
      </c>
      <c r="E23" s="155">
        <v>1136.8</v>
      </c>
      <c r="F23" s="155">
        <v>758.3</v>
      </c>
      <c r="G23" s="155">
        <v>874.8</v>
      </c>
      <c r="H23" s="155">
        <v>1084.5</v>
      </c>
      <c r="I23" s="155">
        <v>728.5</v>
      </c>
      <c r="J23" s="155">
        <v>1193.0999999999999</v>
      </c>
      <c r="K23" s="46">
        <v>1530.9</v>
      </c>
      <c r="L23" s="155">
        <v>949.9</v>
      </c>
    </row>
    <row r="24" spans="2:12">
      <c r="B24" s="11"/>
      <c r="C24" s="153">
        <v>1997</v>
      </c>
      <c r="D24" s="155">
        <v>896.5</v>
      </c>
      <c r="E24" s="155">
        <v>1107.7</v>
      </c>
      <c r="F24" s="155">
        <v>747.1</v>
      </c>
      <c r="G24" s="155">
        <v>856.5</v>
      </c>
      <c r="H24" s="155">
        <v>1058.8</v>
      </c>
      <c r="I24" s="155">
        <v>714.3</v>
      </c>
      <c r="J24" s="155">
        <v>1181.9000000000001</v>
      </c>
      <c r="K24" s="46">
        <v>1478.7</v>
      </c>
      <c r="L24" s="155">
        <v>969.4</v>
      </c>
    </row>
    <row r="25" spans="2:12">
      <c r="B25" s="11"/>
      <c r="C25" s="153">
        <v>1998</v>
      </c>
      <c r="D25" s="155">
        <v>903.6</v>
      </c>
      <c r="E25" s="155">
        <v>1107.3</v>
      </c>
      <c r="F25" s="155">
        <v>756.5</v>
      </c>
      <c r="G25" s="155">
        <v>866.5</v>
      </c>
      <c r="H25" s="155">
        <v>1059.5999999999999</v>
      </c>
      <c r="I25" s="155">
        <v>727.8</v>
      </c>
      <c r="J25" s="155">
        <v>1174.0999999999999</v>
      </c>
      <c r="K25" s="46">
        <v>1484.4</v>
      </c>
      <c r="L25" s="155">
        <v>951</v>
      </c>
    </row>
    <row r="26" spans="2:12">
      <c r="B26" s="11"/>
      <c r="C26" s="153">
        <v>1999</v>
      </c>
      <c r="D26" s="155">
        <v>912.3</v>
      </c>
      <c r="E26" s="155">
        <v>1105.4000000000001</v>
      </c>
      <c r="F26" s="155">
        <v>772</v>
      </c>
      <c r="G26" s="155">
        <v>871.1</v>
      </c>
      <c r="H26" s="155">
        <v>1054.9000000000001</v>
      </c>
      <c r="I26" s="155">
        <v>738.7</v>
      </c>
      <c r="J26" s="155">
        <v>1220.5999999999999</v>
      </c>
      <c r="K26" s="46">
        <v>1513.2</v>
      </c>
      <c r="L26" s="155">
        <v>1007.5</v>
      </c>
    </row>
    <row r="27" spans="2:12">
      <c r="B27" s="11"/>
      <c r="C27" s="153">
        <v>2000</v>
      </c>
      <c r="D27" s="155">
        <v>900.8</v>
      </c>
      <c r="E27" s="155">
        <v>1084.4000000000001</v>
      </c>
      <c r="F27" s="155">
        <v>766.2</v>
      </c>
      <c r="G27" s="155">
        <v>864.5</v>
      </c>
      <c r="H27" s="155">
        <v>1042.3</v>
      </c>
      <c r="I27" s="155">
        <v>735.4</v>
      </c>
      <c r="J27" s="155">
        <v>1172</v>
      </c>
      <c r="K27" s="46">
        <v>1418.4</v>
      </c>
      <c r="L27" s="155">
        <v>985.5</v>
      </c>
    </row>
    <row r="28" spans="2:12">
      <c r="B28" s="11"/>
      <c r="C28" s="8">
        <v>2001</v>
      </c>
      <c r="D28" s="156">
        <v>882.3</v>
      </c>
      <c r="E28" s="156">
        <v>1066</v>
      </c>
      <c r="F28" s="156">
        <v>747</v>
      </c>
      <c r="G28" s="156">
        <v>845.4</v>
      </c>
      <c r="H28" s="156">
        <v>1022.8</v>
      </c>
      <c r="I28" s="156">
        <v>715.4</v>
      </c>
      <c r="J28" s="156">
        <v>1161.5999999999999</v>
      </c>
      <c r="K28" s="157">
        <v>1418.1</v>
      </c>
      <c r="L28" s="156">
        <v>972.2</v>
      </c>
    </row>
    <row r="29" spans="2:12" s="14" customFormat="1">
      <c r="B29" s="11"/>
      <c r="C29" s="153">
        <v>2002</v>
      </c>
      <c r="D29" s="155">
        <v>883.1</v>
      </c>
      <c r="E29" s="155">
        <v>1060.8</v>
      </c>
      <c r="F29" s="155">
        <v>751.7</v>
      </c>
      <c r="G29" s="155">
        <v>845</v>
      </c>
      <c r="H29" s="155">
        <v>1015.9</v>
      </c>
      <c r="I29" s="155">
        <v>719.3</v>
      </c>
      <c r="J29" s="155">
        <v>1179.3</v>
      </c>
      <c r="K29" s="46">
        <v>1439.5</v>
      </c>
      <c r="L29" s="155">
        <v>988</v>
      </c>
    </row>
    <row r="30" spans="2:12" s="14" customFormat="1">
      <c r="B30" s="11"/>
      <c r="C30" s="153">
        <v>2003</v>
      </c>
      <c r="D30" s="155">
        <v>856.4</v>
      </c>
      <c r="E30" s="155">
        <v>1023.8</v>
      </c>
      <c r="F30" s="155">
        <v>730.2</v>
      </c>
      <c r="G30" s="155">
        <v>822.6</v>
      </c>
      <c r="H30" s="155">
        <v>982.9</v>
      </c>
      <c r="I30" s="155">
        <v>701.9</v>
      </c>
      <c r="J30" s="155">
        <v>1119</v>
      </c>
      <c r="K30" s="46">
        <v>1373.6</v>
      </c>
      <c r="L30" s="155">
        <v>931.5</v>
      </c>
    </row>
    <row r="31" spans="2:12" s="14" customFormat="1">
      <c r="B31" s="11"/>
      <c r="C31" s="153">
        <v>2004</v>
      </c>
      <c r="D31" s="155">
        <v>833.6</v>
      </c>
      <c r="E31" s="155">
        <v>993.7</v>
      </c>
      <c r="F31" s="155">
        <v>712.7</v>
      </c>
      <c r="G31" s="155">
        <v>794.8</v>
      </c>
      <c r="H31" s="155">
        <v>944.3</v>
      </c>
      <c r="I31" s="155">
        <v>681.3</v>
      </c>
      <c r="J31" s="155">
        <v>1088.4000000000001</v>
      </c>
      <c r="K31" s="46">
        <v>1349.6</v>
      </c>
      <c r="L31" s="155">
        <v>905.4</v>
      </c>
    </row>
    <row r="32" spans="2:12" s="14" customFormat="1">
      <c r="B32" s="11"/>
      <c r="C32" s="153">
        <v>2005</v>
      </c>
      <c r="D32" s="155">
        <v>837.8</v>
      </c>
      <c r="E32" s="155">
        <v>989.1</v>
      </c>
      <c r="F32" s="155">
        <v>721.1</v>
      </c>
      <c r="G32" s="155">
        <v>800.5</v>
      </c>
      <c r="H32" s="155">
        <v>940.4</v>
      </c>
      <c r="I32" s="155">
        <v>692.6</v>
      </c>
      <c r="J32" s="155">
        <v>1078.7</v>
      </c>
      <c r="K32" s="46">
        <v>1331</v>
      </c>
      <c r="L32" s="155">
        <v>895.6</v>
      </c>
    </row>
    <row r="33" spans="1:13" s="14" customFormat="1">
      <c r="B33" s="11"/>
      <c r="C33" s="153">
        <v>2006</v>
      </c>
      <c r="D33" s="155">
        <v>815.1</v>
      </c>
      <c r="E33" s="155">
        <v>968.4</v>
      </c>
      <c r="F33" s="155">
        <v>697.1</v>
      </c>
      <c r="G33" s="155">
        <v>777.6</v>
      </c>
      <c r="H33" s="155">
        <v>919.9</v>
      </c>
      <c r="I33" s="155">
        <v>667.4</v>
      </c>
      <c r="J33" s="155">
        <v>1058.4000000000001</v>
      </c>
      <c r="K33" s="46">
        <v>1315.2</v>
      </c>
      <c r="L33" s="155">
        <v>873.9</v>
      </c>
    </row>
    <row r="34" spans="1:13" s="14" customFormat="1">
      <c r="B34" s="11"/>
      <c r="C34" s="153">
        <v>2007</v>
      </c>
      <c r="D34" s="155">
        <v>807.3</v>
      </c>
      <c r="E34" s="155">
        <v>963</v>
      </c>
      <c r="F34" s="155">
        <v>687</v>
      </c>
      <c r="G34" s="155">
        <v>769.5</v>
      </c>
      <c r="H34" s="155">
        <v>915.1</v>
      </c>
      <c r="I34" s="155">
        <v>656.3</v>
      </c>
      <c r="J34" s="155">
        <v>1044.0999999999999</v>
      </c>
      <c r="K34" s="46">
        <v>1294.5999999999999</v>
      </c>
      <c r="L34" s="155">
        <v>864.4</v>
      </c>
    </row>
    <row r="35" spans="1:13" s="14" customFormat="1">
      <c r="B35" s="11"/>
      <c r="C35" s="153">
        <v>2008</v>
      </c>
      <c r="D35" s="155">
        <v>810.4</v>
      </c>
      <c r="E35" s="155">
        <v>957.3</v>
      </c>
      <c r="F35" s="155">
        <v>695.4</v>
      </c>
      <c r="G35" s="155">
        <v>776.5</v>
      </c>
      <c r="H35" s="155">
        <v>913.6</v>
      </c>
      <c r="I35" s="155">
        <v>668.8</v>
      </c>
      <c r="J35" s="155">
        <v>1035</v>
      </c>
      <c r="K35" s="46">
        <v>1271.9000000000001</v>
      </c>
      <c r="L35" s="155">
        <v>861.8</v>
      </c>
    </row>
    <row r="36" spans="1:13" s="14" customFormat="1">
      <c r="B36" s="11"/>
      <c r="C36" s="153">
        <v>2009</v>
      </c>
      <c r="D36" s="155">
        <v>781.8</v>
      </c>
      <c r="E36" s="155">
        <v>932.9</v>
      </c>
      <c r="F36" s="155">
        <v>664.1</v>
      </c>
      <c r="G36" s="155">
        <v>748.8</v>
      </c>
      <c r="H36" s="155">
        <v>890.5</v>
      </c>
      <c r="I36" s="155">
        <v>638.6</v>
      </c>
      <c r="J36" s="155">
        <v>994.3</v>
      </c>
      <c r="K36" s="46">
        <v>1228.5999999999999</v>
      </c>
      <c r="L36" s="155">
        <v>820.5</v>
      </c>
    </row>
    <row r="37" spans="1:13" s="14" customFormat="1">
      <c r="B37" s="11"/>
      <c r="C37" s="153">
        <v>2010</v>
      </c>
      <c r="D37" s="155">
        <v>784.2</v>
      </c>
      <c r="E37" s="155">
        <v>924.7</v>
      </c>
      <c r="F37" s="155">
        <v>672.2</v>
      </c>
      <c r="G37" s="155">
        <v>756</v>
      </c>
      <c r="H37" s="155">
        <v>889.8</v>
      </c>
      <c r="I37" s="155">
        <v>648.6</v>
      </c>
      <c r="J37" s="155">
        <v>969.8</v>
      </c>
      <c r="K37" s="46">
        <v>1173.5999999999999</v>
      </c>
      <c r="L37" s="155">
        <v>820.4</v>
      </c>
    </row>
    <row r="38" spans="1:13" s="14" customFormat="1">
      <c r="B38" s="11"/>
      <c r="C38" s="153">
        <v>2011</v>
      </c>
      <c r="D38" s="155">
        <v>785.5</v>
      </c>
      <c r="E38" s="155">
        <v>926.7</v>
      </c>
      <c r="F38" s="155">
        <v>672.4</v>
      </c>
      <c r="G38" s="155">
        <v>758.8</v>
      </c>
      <c r="H38" s="155">
        <v>891.3</v>
      </c>
      <c r="I38" s="155">
        <v>651.79999999999995</v>
      </c>
      <c r="J38" s="155">
        <v>968.9</v>
      </c>
      <c r="K38" s="46">
        <v>1197.5999999999999</v>
      </c>
      <c r="L38" s="155">
        <v>800.8</v>
      </c>
    </row>
    <row r="39" spans="1:13" s="14" customFormat="1">
      <c r="B39" s="11"/>
      <c r="C39" s="153">
        <v>2012</v>
      </c>
      <c r="D39" s="155">
        <v>775</v>
      </c>
      <c r="E39" s="155">
        <v>911.9</v>
      </c>
      <c r="F39" s="155">
        <v>664.1</v>
      </c>
      <c r="G39" s="155">
        <v>747.9</v>
      </c>
      <c r="H39" s="155">
        <v>874.4</v>
      </c>
      <c r="I39" s="155">
        <v>645</v>
      </c>
      <c r="J39" s="155">
        <v>964.9</v>
      </c>
      <c r="K39" s="46">
        <v>1190.2</v>
      </c>
      <c r="L39" s="155">
        <v>794.8</v>
      </c>
    </row>
    <row r="40" spans="1:13" s="14" customFormat="1">
      <c r="B40" s="11"/>
      <c r="C40" s="153">
        <v>2013</v>
      </c>
      <c r="D40" s="155">
        <v>783.3</v>
      </c>
      <c r="E40" s="155">
        <v>921.4</v>
      </c>
      <c r="F40" s="155">
        <v>669.9</v>
      </c>
      <c r="G40" s="155">
        <v>758.3</v>
      </c>
      <c r="H40" s="155">
        <v>888.6</v>
      </c>
      <c r="I40" s="155">
        <v>650.20000000000005</v>
      </c>
      <c r="J40" s="155">
        <v>965.2</v>
      </c>
      <c r="K40" s="46">
        <v>1186</v>
      </c>
      <c r="L40" s="155">
        <v>801.6</v>
      </c>
    </row>
    <row r="41" spans="1:13" s="14" customFormat="1">
      <c r="B41" s="11"/>
      <c r="C41" s="153">
        <v>2014</v>
      </c>
      <c r="D41" s="155">
        <v>780.6</v>
      </c>
      <c r="E41" s="155">
        <v>919.5</v>
      </c>
      <c r="F41" s="155">
        <v>667.6</v>
      </c>
      <c r="G41" s="155">
        <v>757.9</v>
      </c>
      <c r="H41" s="155">
        <v>891.8</v>
      </c>
      <c r="I41" s="155">
        <v>648</v>
      </c>
      <c r="J41" s="155">
        <v>956.4</v>
      </c>
      <c r="K41" s="46">
        <v>1156.4000000000001</v>
      </c>
      <c r="L41" s="155">
        <v>807.2</v>
      </c>
    </row>
    <row r="42" spans="1:13" s="14" customFormat="1">
      <c r="B42" s="11"/>
      <c r="C42" s="153"/>
      <c r="D42" s="155"/>
      <c r="E42" s="155"/>
      <c r="F42" s="155"/>
      <c r="G42" s="155"/>
      <c r="H42" s="155"/>
      <c r="I42" s="155"/>
      <c r="J42" s="155"/>
      <c r="K42" s="46"/>
      <c r="L42" s="155"/>
    </row>
    <row r="43" spans="1:13" s="14" customFormat="1" ht="15.75">
      <c r="A43" s="2"/>
      <c r="B43" s="158"/>
      <c r="C43" s="159" t="s">
        <v>166</v>
      </c>
      <c r="D43" s="160">
        <v>1039.0999999999999</v>
      </c>
      <c r="E43" s="160">
        <v>1348.1</v>
      </c>
      <c r="F43" s="160">
        <v>817.9</v>
      </c>
      <c r="G43" s="160">
        <v>1012.7</v>
      </c>
      <c r="H43" s="160">
        <v>1317.6</v>
      </c>
      <c r="I43" s="160">
        <v>796.1</v>
      </c>
      <c r="J43" s="160">
        <v>1314.8</v>
      </c>
      <c r="K43" s="160">
        <v>1697.8</v>
      </c>
      <c r="L43" s="160">
        <v>1033.3</v>
      </c>
      <c r="M43" s="71"/>
    </row>
    <row r="44" spans="1:13" ht="15.75">
      <c r="B44" s="161"/>
      <c r="C44" s="153" t="s">
        <v>252</v>
      </c>
      <c r="D44" s="46">
        <v>1007.1</v>
      </c>
      <c r="E44" s="46">
        <v>1308.2</v>
      </c>
      <c r="F44" s="46">
        <v>792.7</v>
      </c>
      <c r="G44" s="46">
        <v>984</v>
      </c>
      <c r="H44" s="46">
        <v>1282.2</v>
      </c>
      <c r="I44" s="46">
        <v>773.6</v>
      </c>
      <c r="J44" s="46">
        <v>1258.4000000000001</v>
      </c>
      <c r="K44" s="46">
        <v>1626.6</v>
      </c>
      <c r="L44" s="46">
        <v>986.6</v>
      </c>
    </row>
    <row r="45" spans="1:13">
      <c r="B45" s="11"/>
      <c r="C45" s="153" t="s">
        <v>253</v>
      </c>
      <c r="D45" s="46">
        <v>985</v>
      </c>
      <c r="E45" s="46">
        <v>1279.9000000000001</v>
      </c>
      <c r="F45" s="46">
        <v>776.6</v>
      </c>
      <c r="G45" s="46">
        <v>963.6</v>
      </c>
      <c r="H45" s="46">
        <v>1255.9000000000001</v>
      </c>
      <c r="I45" s="46">
        <v>758.7</v>
      </c>
      <c r="J45" s="46">
        <v>1221.3</v>
      </c>
      <c r="K45" s="46">
        <v>1580.4</v>
      </c>
      <c r="L45" s="46">
        <v>960.1</v>
      </c>
    </row>
    <row r="46" spans="1:13">
      <c r="B46" s="11"/>
      <c r="C46" s="153" t="s">
        <v>254</v>
      </c>
      <c r="D46" s="46">
        <v>990</v>
      </c>
      <c r="E46" s="46">
        <v>1284.5</v>
      </c>
      <c r="F46" s="46">
        <v>783.3</v>
      </c>
      <c r="G46" s="46">
        <v>967.3</v>
      </c>
      <c r="H46" s="46">
        <v>1259.4000000000001</v>
      </c>
      <c r="I46" s="46">
        <v>763.9</v>
      </c>
      <c r="J46" s="46">
        <v>1240.5</v>
      </c>
      <c r="K46" s="46">
        <v>1600.7</v>
      </c>
      <c r="L46" s="46">
        <v>980.7</v>
      </c>
    </row>
    <row r="47" spans="1:13">
      <c r="B47" s="11"/>
      <c r="C47" s="153" t="s">
        <v>255</v>
      </c>
      <c r="D47" s="46">
        <v>982.5</v>
      </c>
      <c r="E47" s="46">
        <v>1271.4000000000001</v>
      </c>
      <c r="F47" s="46">
        <v>779.8</v>
      </c>
      <c r="G47" s="46">
        <v>959.7</v>
      </c>
      <c r="H47" s="46">
        <v>1245.9000000000001</v>
      </c>
      <c r="I47" s="46">
        <v>760.7</v>
      </c>
      <c r="J47" s="46">
        <v>1236.7</v>
      </c>
      <c r="K47" s="46">
        <v>1600.8</v>
      </c>
      <c r="L47" s="46">
        <v>976.9</v>
      </c>
    </row>
    <row r="48" spans="1:13">
      <c r="B48" s="11"/>
      <c r="C48" s="153" t="s">
        <v>256</v>
      </c>
      <c r="D48" s="46">
        <v>988.1</v>
      </c>
      <c r="E48" s="46">
        <v>1278.0999999999999</v>
      </c>
      <c r="F48" s="46">
        <v>784.5</v>
      </c>
      <c r="G48" s="46">
        <v>963.6</v>
      </c>
      <c r="H48" s="46">
        <v>1249.8</v>
      </c>
      <c r="I48" s="46">
        <v>764.3</v>
      </c>
      <c r="J48" s="46">
        <v>1261.2</v>
      </c>
      <c r="K48" s="46">
        <v>1634.5</v>
      </c>
      <c r="L48" s="46">
        <v>994.4</v>
      </c>
    </row>
    <row r="49" spans="2:12">
      <c r="B49" s="11"/>
      <c r="C49" s="153" t="s">
        <v>257</v>
      </c>
      <c r="D49" s="46">
        <v>978.6</v>
      </c>
      <c r="E49" s="46">
        <v>1261.7</v>
      </c>
      <c r="F49" s="46">
        <v>778.7</v>
      </c>
      <c r="G49" s="46">
        <v>952.8</v>
      </c>
      <c r="H49" s="46">
        <v>1230.5</v>
      </c>
      <c r="I49" s="46">
        <v>758.1</v>
      </c>
      <c r="J49" s="46">
        <v>1266.7</v>
      </c>
      <c r="K49" s="46">
        <v>1650.1</v>
      </c>
      <c r="L49" s="46">
        <v>994.4</v>
      </c>
    </row>
    <row r="50" spans="2:12">
      <c r="B50" s="11"/>
      <c r="C50" s="153" t="s">
        <v>258</v>
      </c>
      <c r="D50" s="46">
        <v>970</v>
      </c>
      <c r="E50" s="46">
        <v>1246.0999999999999</v>
      </c>
      <c r="F50" s="46">
        <v>774.2</v>
      </c>
      <c r="G50" s="46">
        <v>943.4</v>
      </c>
      <c r="H50" s="46">
        <v>1213.4000000000001</v>
      </c>
      <c r="I50" s="46">
        <v>753.3</v>
      </c>
      <c r="J50" s="46">
        <v>1263.0999999999999</v>
      </c>
      <c r="K50" s="46">
        <v>1650.3</v>
      </c>
      <c r="L50" s="46">
        <v>989.7</v>
      </c>
    </row>
    <row r="51" spans="2:12">
      <c r="B51" s="11"/>
      <c r="C51" s="153" t="s">
        <v>259</v>
      </c>
      <c r="D51" s="46">
        <v>975.7</v>
      </c>
      <c r="E51" s="46">
        <v>1250.7</v>
      </c>
      <c r="F51" s="46">
        <v>781</v>
      </c>
      <c r="G51" s="46">
        <v>947.6</v>
      </c>
      <c r="H51" s="46">
        <v>1215.9000000000001</v>
      </c>
      <c r="I51" s="46">
        <v>759.1</v>
      </c>
      <c r="J51" s="46">
        <v>1284.3</v>
      </c>
      <c r="K51" s="46">
        <v>1677.6</v>
      </c>
      <c r="L51" s="46">
        <v>1006.8</v>
      </c>
    </row>
    <row r="52" spans="2:12">
      <c r="B52" s="11"/>
      <c r="C52" s="153" t="s">
        <v>260</v>
      </c>
      <c r="D52" s="46">
        <v>950.5</v>
      </c>
      <c r="E52" s="46">
        <v>1215</v>
      </c>
      <c r="F52" s="46">
        <v>761.8</v>
      </c>
      <c r="G52" s="46">
        <v>920.2</v>
      </c>
      <c r="H52" s="46">
        <v>1176.5999999999999</v>
      </c>
      <c r="I52" s="46">
        <v>738.8</v>
      </c>
      <c r="J52" s="46">
        <v>1275.5</v>
      </c>
      <c r="K52" s="46">
        <v>1670.1</v>
      </c>
      <c r="L52" s="46">
        <v>998.1</v>
      </c>
    </row>
    <row r="53" spans="2:12">
      <c r="B53" s="11"/>
      <c r="C53" s="153" t="s">
        <v>167</v>
      </c>
      <c r="D53" s="46">
        <v>938.7</v>
      </c>
      <c r="E53" s="46">
        <v>1202.8</v>
      </c>
      <c r="F53" s="46">
        <v>750.9</v>
      </c>
      <c r="G53" s="46">
        <v>909.8</v>
      </c>
      <c r="H53" s="46">
        <v>1165.9000000000001</v>
      </c>
      <c r="I53" s="46">
        <v>728.8</v>
      </c>
      <c r="J53" s="46">
        <v>1250.3</v>
      </c>
      <c r="K53" s="46">
        <v>1644.5</v>
      </c>
      <c r="L53" s="46">
        <v>975.1</v>
      </c>
    </row>
    <row r="54" spans="2:12">
      <c r="B54" s="11"/>
      <c r="C54" s="153" t="s">
        <v>168</v>
      </c>
      <c r="D54" s="46">
        <v>922.3</v>
      </c>
      <c r="E54" s="46">
        <v>1180.5</v>
      </c>
      <c r="F54" s="46">
        <v>738.2</v>
      </c>
      <c r="G54" s="46">
        <v>893.2</v>
      </c>
      <c r="H54" s="46">
        <v>1143.0999999999999</v>
      </c>
      <c r="I54" s="46">
        <v>716.1</v>
      </c>
      <c r="J54" s="46">
        <v>1235.4000000000001</v>
      </c>
      <c r="K54" s="46">
        <v>1626.1</v>
      </c>
      <c r="L54" s="46">
        <v>963.3</v>
      </c>
    </row>
    <row r="55" spans="2:12">
      <c r="B55" s="11"/>
      <c r="C55" s="153">
        <v>1992</v>
      </c>
      <c r="D55" s="46">
        <v>905.6</v>
      </c>
      <c r="E55" s="46">
        <v>1158.3</v>
      </c>
      <c r="F55" s="46">
        <v>725.5</v>
      </c>
      <c r="G55" s="46">
        <v>877.7</v>
      </c>
      <c r="H55" s="46">
        <v>1122.4000000000001</v>
      </c>
      <c r="I55" s="46">
        <v>704.1</v>
      </c>
      <c r="J55" s="46">
        <v>1206.7</v>
      </c>
      <c r="K55" s="46">
        <v>1587.8</v>
      </c>
      <c r="L55" s="46">
        <v>942.5</v>
      </c>
    </row>
    <row r="56" spans="2:12">
      <c r="B56" s="11"/>
      <c r="C56" s="154" t="s">
        <v>170</v>
      </c>
      <c r="D56" s="155">
        <v>926.1</v>
      </c>
      <c r="E56" s="155">
        <v>1177.3</v>
      </c>
      <c r="F56" s="155">
        <v>745.9</v>
      </c>
      <c r="G56" s="155">
        <v>897</v>
      </c>
      <c r="H56" s="155">
        <v>1138.9000000000001</v>
      </c>
      <c r="I56" s="155">
        <v>724.1</v>
      </c>
      <c r="J56" s="155">
        <v>1241.2</v>
      </c>
      <c r="K56" s="155">
        <v>1632.2</v>
      </c>
      <c r="L56" s="155">
        <v>969.5</v>
      </c>
    </row>
    <row r="57" spans="2:12">
      <c r="B57" s="162"/>
      <c r="C57" s="153">
        <v>1994</v>
      </c>
      <c r="D57" s="155">
        <v>913.5</v>
      </c>
      <c r="E57" s="163">
        <v>1155.5</v>
      </c>
      <c r="F57" s="163">
        <v>738.6</v>
      </c>
      <c r="G57" s="163">
        <v>885.6</v>
      </c>
      <c r="H57" s="163">
        <v>1118.7</v>
      </c>
      <c r="I57" s="163">
        <v>717.5</v>
      </c>
      <c r="J57" s="163">
        <v>1216.9000000000001</v>
      </c>
      <c r="K57" s="163">
        <v>1592.8</v>
      </c>
      <c r="L57" s="163">
        <v>954.6</v>
      </c>
    </row>
    <row r="58" spans="2:12" s="14" customFormat="1">
      <c r="B58" s="162"/>
      <c r="C58" s="154" t="s">
        <v>56</v>
      </c>
      <c r="D58" s="155">
        <v>909.8</v>
      </c>
      <c r="E58" s="164">
        <v>1143.9000000000001</v>
      </c>
      <c r="F58" s="164">
        <v>739.4</v>
      </c>
      <c r="G58" s="164">
        <v>882.3</v>
      </c>
      <c r="H58" s="164">
        <v>1107.5</v>
      </c>
      <c r="I58" s="164">
        <v>718.7</v>
      </c>
      <c r="J58" s="164">
        <v>1213.9000000000001</v>
      </c>
      <c r="K58" s="164">
        <v>1585.7</v>
      </c>
      <c r="L58" s="164">
        <v>955.9</v>
      </c>
    </row>
    <row r="59" spans="2:12" ht="15.75">
      <c r="B59" s="152" t="s">
        <v>54</v>
      </c>
      <c r="C59" s="154" t="s">
        <v>57</v>
      </c>
      <c r="D59" s="155">
        <v>894.1</v>
      </c>
      <c r="E59" s="164">
        <v>1115.7</v>
      </c>
      <c r="F59" s="164">
        <v>733</v>
      </c>
      <c r="G59" s="164">
        <v>869</v>
      </c>
      <c r="H59" s="164">
        <v>1082.9000000000001</v>
      </c>
      <c r="I59" s="164">
        <v>713.6</v>
      </c>
      <c r="J59" s="164">
        <v>1178.4000000000001</v>
      </c>
      <c r="K59" s="164">
        <v>1524.2</v>
      </c>
      <c r="L59" s="164">
        <v>940.3</v>
      </c>
    </row>
    <row r="60" spans="2:12" ht="15.75">
      <c r="B60" s="161" t="s">
        <v>55</v>
      </c>
      <c r="C60" s="154" t="s">
        <v>58</v>
      </c>
      <c r="D60" s="155">
        <v>878.1</v>
      </c>
      <c r="E60" s="164">
        <v>1088.0999999999999</v>
      </c>
      <c r="F60" s="164">
        <v>725.6</v>
      </c>
      <c r="G60" s="164">
        <v>855.7</v>
      </c>
      <c r="H60" s="164">
        <v>1059.0999999999999</v>
      </c>
      <c r="I60" s="164">
        <v>707.8</v>
      </c>
      <c r="J60" s="164">
        <v>1139.8</v>
      </c>
      <c r="K60" s="164">
        <v>1458.8</v>
      </c>
      <c r="L60" s="164">
        <v>922.1</v>
      </c>
    </row>
    <row r="61" spans="2:12">
      <c r="B61" s="162"/>
      <c r="C61" s="154" t="s">
        <v>59</v>
      </c>
      <c r="D61" s="155">
        <v>870.6</v>
      </c>
      <c r="E61" s="163">
        <v>1069.4000000000001</v>
      </c>
      <c r="F61" s="163">
        <v>724.7</v>
      </c>
      <c r="G61" s="163">
        <v>849.3</v>
      </c>
      <c r="H61" s="163">
        <v>1042</v>
      </c>
      <c r="I61" s="163">
        <v>707.3</v>
      </c>
      <c r="J61" s="163">
        <v>1127.8</v>
      </c>
      <c r="K61" s="163">
        <v>1430.5</v>
      </c>
      <c r="L61" s="163">
        <v>921.6</v>
      </c>
    </row>
    <row r="62" spans="2:12">
      <c r="B62" s="162"/>
      <c r="C62" s="153">
        <v>1999</v>
      </c>
      <c r="D62" s="165">
        <v>875.6</v>
      </c>
      <c r="E62" s="165">
        <v>1067</v>
      </c>
      <c r="F62" s="165">
        <v>734</v>
      </c>
      <c r="G62" s="165">
        <v>854.6</v>
      </c>
      <c r="H62" s="165">
        <v>1040</v>
      </c>
      <c r="I62" s="165">
        <v>716.6</v>
      </c>
      <c r="J62" s="165">
        <v>1135.7</v>
      </c>
      <c r="K62" s="165">
        <v>1432.6</v>
      </c>
      <c r="L62" s="165">
        <v>933.6</v>
      </c>
    </row>
    <row r="63" spans="2:12">
      <c r="B63" s="162"/>
      <c r="C63" s="8">
        <v>2000</v>
      </c>
      <c r="D63" s="166">
        <v>869</v>
      </c>
      <c r="E63" s="166">
        <v>1053.8</v>
      </c>
      <c r="F63" s="166">
        <v>731.4</v>
      </c>
      <c r="G63" s="166">
        <v>849.8</v>
      </c>
      <c r="H63" s="166">
        <v>1029.4000000000001</v>
      </c>
      <c r="I63" s="166">
        <v>715.3</v>
      </c>
      <c r="J63" s="166">
        <v>1121.4000000000001</v>
      </c>
      <c r="K63" s="166">
        <v>1403.5</v>
      </c>
      <c r="L63" s="166">
        <v>927.6</v>
      </c>
    </row>
    <row r="64" spans="2:12">
      <c r="B64" s="162"/>
      <c r="C64" s="8">
        <v>2001</v>
      </c>
      <c r="D64" s="166">
        <v>858.8</v>
      </c>
      <c r="E64" s="166">
        <v>1035.4000000000001</v>
      </c>
      <c r="F64" s="166">
        <v>725.6</v>
      </c>
      <c r="G64" s="166">
        <v>840.7</v>
      </c>
      <c r="H64" s="166">
        <v>1012.1</v>
      </c>
      <c r="I64" s="166">
        <v>710.4</v>
      </c>
      <c r="J64" s="166">
        <v>1106.2</v>
      </c>
      <c r="K64" s="166">
        <v>1380.5</v>
      </c>
      <c r="L64" s="166">
        <v>917.9</v>
      </c>
    </row>
    <row r="65" spans="2:12">
      <c r="B65" s="162"/>
      <c r="C65" s="8">
        <v>2002</v>
      </c>
      <c r="D65" s="166">
        <v>855.9</v>
      </c>
      <c r="E65" s="166">
        <v>1030.5999999999999</v>
      </c>
      <c r="F65" s="166">
        <v>723.6</v>
      </c>
      <c r="G65" s="166">
        <v>839</v>
      </c>
      <c r="H65" s="166">
        <v>1009</v>
      </c>
      <c r="I65" s="166">
        <v>709.3</v>
      </c>
      <c r="J65" s="166">
        <v>1097.3</v>
      </c>
      <c r="K65" s="166">
        <v>1364.8</v>
      </c>
      <c r="L65" s="166">
        <v>913.5</v>
      </c>
    </row>
    <row r="66" spans="2:12">
      <c r="B66" s="162"/>
      <c r="C66" s="8">
        <v>2003</v>
      </c>
      <c r="D66" s="166">
        <v>843.5</v>
      </c>
      <c r="E66" s="166">
        <v>1010.3</v>
      </c>
      <c r="F66" s="166">
        <v>715.2</v>
      </c>
      <c r="G66" s="166">
        <v>827.1</v>
      </c>
      <c r="H66" s="166">
        <v>988.8</v>
      </c>
      <c r="I66" s="166">
        <v>701.6</v>
      </c>
      <c r="J66" s="166">
        <v>1080.5</v>
      </c>
      <c r="K66" s="166">
        <v>1343.5</v>
      </c>
      <c r="L66" s="166">
        <v>898.3</v>
      </c>
    </row>
    <row r="67" spans="2:12">
      <c r="B67" s="162"/>
      <c r="C67" s="8">
        <v>2004</v>
      </c>
      <c r="D67" s="166">
        <v>813.7</v>
      </c>
      <c r="E67" s="123">
        <v>973.3</v>
      </c>
      <c r="F67" s="123">
        <v>690.5</v>
      </c>
      <c r="G67" s="123">
        <v>798.5</v>
      </c>
      <c r="H67" s="123">
        <v>953.2</v>
      </c>
      <c r="I67" s="123">
        <v>677.7</v>
      </c>
      <c r="J67" s="123">
        <v>1043.8</v>
      </c>
      <c r="K67" s="123">
        <v>1296.8</v>
      </c>
      <c r="L67" s="123">
        <v>869.8</v>
      </c>
    </row>
    <row r="68" spans="2:12">
      <c r="B68" s="162"/>
      <c r="C68" s="8">
        <v>2005</v>
      </c>
      <c r="D68" s="166">
        <v>815</v>
      </c>
      <c r="E68" s="123">
        <v>971.9</v>
      </c>
      <c r="F68" s="123">
        <v>692.3</v>
      </c>
      <c r="G68" s="123">
        <v>801.1</v>
      </c>
      <c r="H68" s="123">
        <v>952.9</v>
      </c>
      <c r="I68" s="123">
        <v>680.9</v>
      </c>
      <c r="J68" s="123">
        <v>1035.0999999999999</v>
      </c>
      <c r="K68" s="123">
        <v>1281.3</v>
      </c>
      <c r="L68" s="123">
        <v>862.7</v>
      </c>
    </row>
    <row r="69" spans="2:12">
      <c r="B69" s="162"/>
      <c r="C69" s="8">
        <v>2006</v>
      </c>
      <c r="D69" s="166">
        <v>791.8</v>
      </c>
      <c r="E69" s="123">
        <v>943.5</v>
      </c>
      <c r="F69" s="123">
        <v>672.2</v>
      </c>
      <c r="G69" s="123">
        <v>779.3</v>
      </c>
      <c r="H69" s="123">
        <v>925.8</v>
      </c>
      <c r="I69" s="123">
        <v>662.3</v>
      </c>
      <c r="J69" s="123">
        <v>997.9</v>
      </c>
      <c r="K69" s="123">
        <v>1239.5</v>
      </c>
      <c r="L69" s="123">
        <v>828.4</v>
      </c>
    </row>
    <row r="70" spans="2:12">
      <c r="B70" s="162"/>
      <c r="C70" s="8">
        <v>2007</v>
      </c>
      <c r="D70" s="166">
        <v>775.3</v>
      </c>
      <c r="E70" s="123">
        <v>922.9</v>
      </c>
      <c r="F70" s="123">
        <v>658.1</v>
      </c>
      <c r="G70" s="123">
        <v>764.3</v>
      </c>
      <c r="H70" s="123">
        <v>907.1</v>
      </c>
      <c r="I70" s="123">
        <v>649.4</v>
      </c>
      <c r="J70" s="123">
        <v>972</v>
      </c>
      <c r="K70" s="123">
        <v>1204.8</v>
      </c>
      <c r="L70" s="123">
        <v>808.1</v>
      </c>
    </row>
    <row r="71" spans="2:12">
      <c r="B71" s="162"/>
      <c r="C71" s="8">
        <v>2008</v>
      </c>
      <c r="D71" s="166">
        <v>774.9</v>
      </c>
      <c r="E71" s="123">
        <v>918.8</v>
      </c>
      <c r="F71" s="123">
        <v>659.9</v>
      </c>
      <c r="G71" s="123">
        <v>767.2</v>
      </c>
      <c r="H71" s="123">
        <v>907.1</v>
      </c>
      <c r="I71" s="123">
        <v>653.70000000000005</v>
      </c>
      <c r="J71" s="123">
        <v>947.7</v>
      </c>
      <c r="K71" s="123">
        <v>1168</v>
      </c>
      <c r="L71" s="123">
        <v>792</v>
      </c>
    </row>
    <row r="72" spans="2:12">
      <c r="B72" s="162"/>
      <c r="C72" s="8">
        <v>2009</v>
      </c>
      <c r="D72" s="166">
        <v>749.6</v>
      </c>
      <c r="E72" s="123">
        <v>890.9</v>
      </c>
      <c r="F72" s="123">
        <v>636.79999999999995</v>
      </c>
      <c r="G72" s="123">
        <v>742.8</v>
      </c>
      <c r="H72" s="123">
        <v>880.5</v>
      </c>
      <c r="I72" s="123">
        <v>631.29999999999995</v>
      </c>
      <c r="J72" s="123">
        <v>912.8</v>
      </c>
      <c r="K72" s="123">
        <v>1123.0999999999999</v>
      </c>
      <c r="L72" s="123">
        <v>763.3</v>
      </c>
    </row>
    <row r="73" spans="2:12">
      <c r="B73" s="162"/>
      <c r="C73" s="8">
        <v>2010</v>
      </c>
      <c r="D73" s="166">
        <v>747</v>
      </c>
      <c r="E73" s="123">
        <v>887.1</v>
      </c>
      <c r="F73" s="123">
        <v>634.9</v>
      </c>
      <c r="G73" s="123">
        <v>741.8</v>
      </c>
      <c r="H73" s="123">
        <v>878.5</v>
      </c>
      <c r="I73" s="123">
        <v>630.79999999999995</v>
      </c>
      <c r="J73" s="123">
        <v>898.2</v>
      </c>
      <c r="K73" s="123">
        <v>1104</v>
      </c>
      <c r="L73" s="123">
        <v>752.5</v>
      </c>
    </row>
    <row r="74" spans="2:12">
      <c r="B74" s="162"/>
      <c r="C74" s="8">
        <v>2011</v>
      </c>
      <c r="D74" s="166">
        <v>741.3</v>
      </c>
      <c r="E74" s="123">
        <v>875.3</v>
      </c>
      <c r="F74" s="123">
        <v>632.4</v>
      </c>
      <c r="G74" s="123">
        <v>738.8</v>
      </c>
      <c r="H74" s="123">
        <v>870.2</v>
      </c>
      <c r="I74" s="123">
        <v>630.29999999999995</v>
      </c>
      <c r="J74" s="123">
        <v>877.1</v>
      </c>
      <c r="K74" s="123">
        <v>1067.0999999999999</v>
      </c>
      <c r="L74" s="123">
        <v>739.8</v>
      </c>
    </row>
    <row r="75" spans="2:12">
      <c r="B75" s="162"/>
      <c r="C75" s="8">
        <v>2012</v>
      </c>
      <c r="D75" s="166">
        <v>732.8</v>
      </c>
      <c r="E75" s="123">
        <v>865.1</v>
      </c>
      <c r="F75" s="123">
        <v>624.70000000000005</v>
      </c>
      <c r="G75" s="123">
        <v>730.9</v>
      </c>
      <c r="H75" s="123">
        <v>860</v>
      </c>
      <c r="I75" s="123">
        <v>623.79999999999995</v>
      </c>
      <c r="J75" s="123">
        <v>864.8</v>
      </c>
      <c r="K75" s="123">
        <v>1058.5999999999999</v>
      </c>
      <c r="L75" s="123">
        <v>723.9</v>
      </c>
    </row>
    <row r="76" spans="2:12">
      <c r="B76" s="162"/>
      <c r="C76" s="8">
        <v>2013</v>
      </c>
      <c r="D76" s="166">
        <v>731.9</v>
      </c>
      <c r="E76" s="123">
        <v>863.6</v>
      </c>
      <c r="F76" s="123">
        <v>623.5</v>
      </c>
      <c r="G76" s="123">
        <v>731</v>
      </c>
      <c r="H76" s="123">
        <v>859.2</v>
      </c>
      <c r="I76" s="123">
        <v>623.6</v>
      </c>
      <c r="J76" s="123">
        <v>860.8</v>
      </c>
      <c r="K76" s="123">
        <v>1052.8</v>
      </c>
      <c r="L76" s="123">
        <v>720.6</v>
      </c>
    </row>
    <row r="77" spans="2:12">
      <c r="B77" s="162"/>
      <c r="C77" s="8">
        <v>2014</v>
      </c>
      <c r="D77" s="166">
        <v>724.6</v>
      </c>
      <c r="E77" s="123">
        <v>855.1</v>
      </c>
      <c r="F77" s="123">
        <v>616.70000000000005</v>
      </c>
      <c r="G77" s="123">
        <v>725.4</v>
      </c>
      <c r="H77" s="123">
        <v>853.4</v>
      </c>
      <c r="I77" s="123">
        <v>617.6</v>
      </c>
      <c r="J77" s="123">
        <v>849.3</v>
      </c>
      <c r="K77" s="123">
        <v>1034</v>
      </c>
      <c r="L77" s="123">
        <v>713.3</v>
      </c>
    </row>
    <row r="78" spans="2:12">
      <c r="B78" s="167"/>
      <c r="C78" s="6"/>
      <c r="D78" s="168"/>
      <c r="E78" s="168"/>
      <c r="F78" s="168"/>
      <c r="G78" s="168"/>
      <c r="H78" s="168"/>
      <c r="I78" s="168"/>
      <c r="J78" s="168"/>
      <c r="K78" s="168"/>
      <c r="L78" s="168"/>
    </row>
    <row r="79" spans="2:12" ht="27" customHeight="1">
      <c r="B79" s="350" t="s">
        <v>630</v>
      </c>
      <c r="C79" s="351"/>
      <c r="D79" s="351"/>
      <c r="E79" s="351"/>
      <c r="F79" s="351"/>
      <c r="G79" s="351"/>
      <c r="H79" s="351"/>
      <c r="I79" s="351"/>
      <c r="J79" s="351"/>
      <c r="K79" s="351"/>
      <c r="L79" s="351"/>
    </row>
    <row r="80" spans="2:12" ht="56.25" customHeight="1">
      <c r="B80" s="350" t="s">
        <v>60</v>
      </c>
      <c r="C80" s="351"/>
      <c r="D80" s="351"/>
      <c r="E80" s="351"/>
      <c r="F80" s="351"/>
      <c r="G80" s="351"/>
      <c r="H80" s="351"/>
      <c r="I80" s="351"/>
      <c r="J80" s="351"/>
      <c r="K80" s="351"/>
      <c r="L80" s="351"/>
    </row>
    <row r="81" spans="2:12" ht="75.75" customHeight="1">
      <c r="B81" s="350" t="s">
        <v>61</v>
      </c>
      <c r="C81" s="351"/>
      <c r="D81" s="351"/>
      <c r="E81" s="351"/>
      <c r="F81" s="351"/>
      <c r="G81" s="351"/>
      <c r="H81" s="351"/>
      <c r="I81" s="351"/>
      <c r="J81" s="351"/>
      <c r="K81" s="351"/>
      <c r="L81" s="351"/>
    </row>
    <row r="82" spans="2:12" ht="30.75" customHeight="1">
      <c r="B82" s="350" t="s">
        <v>62</v>
      </c>
      <c r="C82" s="351"/>
      <c r="D82" s="351"/>
      <c r="E82" s="351"/>
      <c r="F82" s="351"/>
      <c r="G82" s="351"/>
      <c r="H82" s="351"/>
      <c r="I82" s="351"/>
      <c r="J82" s="351"/>
      <c r="K82" s="351"/>
      <c r="L82" s="351"/>
    </row>
    <row r="83" spans="2:12">
      <c r="B83" s="169"/>
    </row>
    <row r="84" spans="2:12">
      <c r="B84" s="350"/>
      <c r="C84" s="351"/>
      <c r="D84" s="351"/>
      <c r="E84" s="351"/>
      <c r="F84" s="351"/>
      <c r="G84" s="351"/>
      <c r="H84" s="351"/>
      <c r="I84" s="351"/>
      <c r="J84" s="351"/>
      <c r="K84" s="351"/>
      <c r="L84" s="351"/>
    </row>
    <row r="85" spans="2:12">
      <c r="B85" s="169"/>
    </row>
    <row r="86" spans="2:12">
      <c r="B86" s="169"/>
    </row>
    <row r="87" spans="2:12">
      <c r="B87" s="169"/>
    </row>
    <row r="88" spans="2:12">
      <c r="B88" s="169"/>
    </row>
    <row r="89" spans="2:12">
      <c r="B89" s="169"/>
    </row>
    <row r="90" spans="2:12">
      <c r="B90" s="169"/>
    </row>
    <row r="91" spans="2:12">
      <c r="B91" s="169"/>
    </row>
    <row r="92" spans="2:12">
      <c r="B92" s="169"/>
    </row>
    <row r="93" spans="2:12">
      <c r="B93" s="169"/>
    </row>
    <row r="94" spans="2:12">
      <c r="B94" s="169"/>
    </row>
    <row r="95" spans="2:12">
      <c r="B95" s="169"/>
    </row>
    <row r="96" spans="2:12">
      <c r="B96" s="169"/>
    </row>
    <row r="97" spans="2:2">
      <c r="B97" s="169"/>
    </row>
    <row r="98" spans="2:2">
      <c r="B98" s="169"/>
    </row>
    <row r="99" spans="2:2">
      <c r="B99" s="169"/>
    </row>
  </sheetData>
  <mergeCells count="7">
    <mergeCell ref="B81:L81"/>
    <mergeCell ref="B82:L82"/>
    <mergeCell ref="B84:L84"/>
    <mergeCell ref="B5:B6"/>
    <mergeCell ref="C5:C6"/>
    <mergeCell ref="B79:L79"/>
    <mergeCell ref="B80:L80"/>
  </mergeCells>
  <phoneticPr fontId="10"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workbookViewId="0"/>
  </sheetViews>
  <sheetFormatPr defaultColWidth="12.83203125" defaultRowHeight="15"/>
  <cols>
    <col min="1" max="1" width="4.1640625" style="2" customWidth="1"/>
    <col min="2" max="2" width="14.33203125" style="2" bestFit="1" customWidth="1"/>
    <col min="3" max="3" width="10.33203125" style="2" customWidth="1"/>
    <col min="4" max="5" width="11.1640625" style="2" bestFit="1" customWidth="1"/>
    <col min="6" max="6" width="9.33203125" style="2" customWidth="1"/>
    <col min="7" max="8" width="11.1640625" style="2" bestFit="1" customWidth="1"/>
    <col min="9" max="9" width="9.83203125" style="2" customWidth="1"/>
    <col min="10" max="11" width="11.1640625" style="2" bestFit="1" customWidth="1"/>
    <col min="12" max="12" width="10.83203125" style="2" customWidth="1"/>
    <col min="13" max="34" width="12.83203125" style="2"/>
    <col min="35" max="35" width="6.1640625" style="2" customWidth="1"/>
    <col min="36" max="16384" width="12.83203125" style="2"/>
  </cols>
  <sheetData>
    <row r="1" spans="1:12" ht="15.75">
      <c r="A1" s="1"/>
      <c r="B1" s="148"/>
    </row>
    <row r="2" spans="1:12">
      <c r="A2" s="212"/>
      <c r="B2" s="3" t="s">
        <v>93</v>
      </c>
      <c r="C2" s="4"/>
      <c r="D2" s="4"/>
      <c r="E2" s="4"/>
      <c r="F2" s="4"/>
      <c r="G2" s="4"/>
      <c r="H2" s="4"/>
      <c r="I2" s="4"/>
      <c r="J2" s="4"/>
      <c r="K2" s="4"/>
      <c r="L2" s="4"/>
    </row>
    <row r="3" spans="1:12" ht="15.75">
      <c r="B3" s="5" t="s">
        <v>94</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c r="B7" s="11"/>
      <c r="C7" s="153" t="s">
        <v>166</v>
      </c>
      <c r="D7" s="170">
        <v>435.4</v>
      </c>
      <c r="E7" s="170">
        <v>569.20000000000005</v>
      </c>
      <c r="F7" s="170">
        <v>338.2</v>
      </c>
      <c r="G7" s="170">
        <v>431.6</v>
      </c>
      <c r="H7" s="170">
        <v>567.9</v>
      </c>
      <c r="I7" s="170">
        <v>332.7</v>
      </c>
      <c r="J7" s="170">
        <v>467.6</v>
      </c>
      <c r="K7" s="170">
        <v>583.9</v>
      </c>
      <c r="L7" s="170">
        <v>383.3</v>
      </c>
    </row>
    <row r="8" spans="1:12">
      <c r="B8" s="11"/>
      <c r="C8" s="153" t="s">
        <v>252</v>
      </c>
      <c r="D8" s="156">
        <v>432.8</v>
      </c>
      <c r="E8" s="156">
        <v>571.6</v>
      </c>
      <c r="F8" s="156">
        <v>332.2</v>
      </c>
      <c r="G8" s="156">
        <v>428.6</v>
      </c>
      <c r="H8" s="156">
        <v>572.79999999999995</v>
      </c>
      <c r="I8" s="156">
        <v>324.8</v>
      </c>
      <c r="J8" s="156">
        <v>469.2</v>
      </c>
      <c r="K8" s="156">
        <v>563.5</v>
      </c>
      <c r="L8" s="156">
        <v>395.4</v>
      </c>
    </row>
    <row r="9" spans="1:12">
      <c r="B9" s="11"/>
      <c r="C9" s="153" t="s">
        <v>253</v>
      </c>
      <c r="D9" s="156">
        <v>425.6</v>
      </c>
      <c r="E9" s="156">
        <v>562.1</v>
      </c>
      <c r="F9" s="156">
        <v>329</v>
      </c>
      <c r="G9" s="156">
        <v>421.5</v>
      </c>
      <c r="H9" s="156">
        <v>562.70000000000005</v>
      </c>
      <c r="I9" s="156">
        <v>322</v>
      </c>
      <c r="J9" s="156">
        <v>459.8</v>
      </c>
      <c r="K9" s="156">
        <v>558.4</v>
      </c>
      <c r="L9" s="156">
        <v>386.2</v>
      </c>
    </row>
    <row r="10" spans="1:12">
      <c r="B10" s="11"/>
      <c r="C10" s="153" t="s">
        <v>254</v>
      </c>
      <c r="D10" s="156">
        <v>423</v>
      </c>
      <c r="E10" s="156">
        <v>543.20000000000005</v>
      </c>
      <c r="F10" s="156">
        <v>335.5</v>
      </c>
      <c r="G10" s="156">
        <v>418.4</v>
      </c>
      <c r="H10" s="156">
        <v>542.70000000000005</v>
      </c>
      <c r="I10" s="156">
        <v>328.1</v>
      </c>
      <c r="J10" s="156">
        <v>463.9</v>
      </c>
      <c r="K10" s="156">
        <v>553.20000000000005</v>
      </c>
      <c r="L10" s="156">
        <v>398.4</v>
      </c>
    </row>
    <row r="11" spans="1:12">
      <c r="B11" s="11"/>
      <c r="C11" s="153" t="s">
        <v>255</v>
      </c>
      <c r="D11" s="156">
        <v>413.4</v>
      </c>
      <c r="E11" s="156">
        <v>533.29999999999995</v>
      </c>
      <c r="F11" s="156">
        <v>328.6</v>
      </c>
      <c r="G11" s="156">
        <v>407.1</v>
      </c>
      <c r="H11" s="156">
        <v>530.20000000000005</v>
      </c>
      <c r="I11" s="156">
        <v>320.8</v>
      </c>
      <c r="J11" s="156">
        <v>470.3</v>
      </c>
      <c r="K11" s="156">
        <v>566.79999999999995</v>
      </c>
      <c r="L11" s="156">
        <v>396.3</v>
      </c>
    </row>
    <row r="12" spans="1:12" ht="15.75">
      <c r="B12" s="152"/>
      <c r="C12" s="153" t="s">
        <v>256</v>
      </c>
      <c r="D12" s="156">
        <v>414</v>
      </c>
      <c r="E12" s="156">
        <v>537.5</v>
      </c>
      <c r="F12" s="156">
        <v>326</v>
      </c>
      <c r="G12" s="156">
        <v>408.3</v>
      </c>
      <c r="H12" s="156">
        <v>534.1</v>
      </c>
      <c r="I12" s="156">
        <v>319.5</v>
      </c>
      <c r="J12" s="156">
        <v>466.7</v>
      </c>
      <c r="K12" s="156">
        <v>578.9</v>
      </c>
      <c r="L12" s="156">
        <v>382.2</v>
      </c>
    </row>
    <row r="13" spans="1:12">
      <c r="B13" s="11"/>
      <c r="C13" s="153" t="s">
        <v>257</v>
      </c>
      <c r="D13" s="156">
        <v>418.8</v>
      </c>
      <c r="E13" s="156">
        <v>531.9</v>
      </c>
      <c r="F13" s="156">
        <v>338.1</v>
      </c>
      <c r="G13" s="156">
        <v>411.3</v>
      </c>
      <c r="H13" s="156">
        <v>526.20000000000005</v>
      </c>
      <c r="I13" s="156">
        <v>329.8</v>
      </c>
      <c r="J13" s="156">
        <v>487.9</v>
      </c>
      <c r="K13" s="156">
        <v>592.70000000000005</v>
      </c>
      <c r="L13" s="156">
        <v>410.8</v>
      </c>
    </row>
    <row r="14" spans="1:12">
      <c r="B14" s="11"/>
      <c r="C14" s="153" t="s">
        <v>258</v>
      </c>
      <c r="D14" s="156">
        <v>400.8</v>
      </c>
      <c r="E14" s="156">
        <v>513.4</v>
      </c>
      <c r="F14" s="156">
        <v>321.10000000000002</v>
      </c>
      <c r="G14" s="156">
        <v>392.9</v>
      </c>
      <c r="H14" s="156">
        <v>506.8</v>
      </c>
      <c r="I14" s="156">
        <v>312.89999999999998</v>
      </c>
      <c r="J14" s="156">
        <v>472.1</v>
      </c>
      <c r="K14" s="156">
        <v>581</v>
      </c>
      <c r="L14" s="156">
        <v>390.5</v>
      </c>
    </row>
    <row r="15" spans="1:12" ht="15.75">
      <c r="B15" s="152"/>
      <c r="C15" s="153" t="s">
        <v>259</v>
      </c>
      <c r="D15" s="156">
        <v>390.9</v>
      </c>
      <c r="E15" s="156">
        <v>496.1</v>
      </c>
      <c r="F15" s="156">
        <v>316</v>
      </c>
      <c r="G15" s="156">
        <v>382.1</v>
      </c>
      <c r="H15" s="156">
        <v>490.8</v>
      </c>
      <c r="I15" s="156">
        <v>305.10000000000002</v>
      </c>
      <c r="J15" s="156">
        <v>470.6</v>
      </c>
      <c r="K15" s="156">
        <v>555.4</v>
      </c>
      <c r="L15" s="156">
        <v>407.3</v>
      </c>
    </row>
    <row r="16" spans="1:12">
      <c r="B16" s="11"/>
      <c r="C16" s="153" t="s">
        <v>260</v>
      </c>
      <c r="D16" s="156">
        <v>355.9</v>
      </c>
      <c r="E16" s="156">
        <v>452.6</v>
      </c>
      <c r="F16" s="156">
        <v>285.7</v>
      </c>
      <c r="G16" s="156">
        <v>344.9</v>
      </c>
      <c r="H16" s="156">
        <v>442.1</v>
      </c>
      <c r="I16" s="156">
        <v>274.5</v>
      </c>
      <c r="J16" s="156">
        <v>443.1</v>
      </c>
      <c r="K16" s="156">
        <v>541.6</v>
      </c>
      <c r="L16" s="156">
        <v>371.2</v>
      </c>
    </row>
    <row r="17" spans="2:12">
      <c r="B17" s="11"/>
      <c r="C17" s="153" t="s">
        <v>167</v>
      </c>
      <c r="D17" s="156">
        <v>344.7</v>
      </c>
      <c r="E17" s="156">
        <v>435.9</v>
      </c>
      <c r="F17" s="156">
        <v>278.89999999999998</v>
      </c>
      <c r="G17" s="156">
        <v>334</v>
      </c>
      <c r="H17" s="156">
        <v>425.1</v>
      </c>
      <c r="I17" s="156">
        <v>268.39999999999998</v>
      </c>
      <c r="J17" s="156">
        <v>431.5</v>
      </c>
      <c r="K17" s="156">
        <v>531.9</v>
      </c>
      <c r="L17" s="156">
        <v>358.8</v>
      </c>
    </row>
    <row r="18" spans="2:12">
      <c r="B18" s="11"/>
      <c r="C18" s="153" t="s">
        <v>168</v>
      </c>
      <c r="D18" s="156">
        <v>336.4</v>
      </c>
      <c r="E18" s="156">
        <v>424.5</v>
      </c>
      <c r="F18" s="156">
        <v>272.5</v>
      </c>
      <c r="G18" s="156">
        <v>327</v>
      </c>
      <c r="H18" s="156">
        <v>415.7</v>
      </c>
      <c r="I18" s="156">
        <v>263.10000000000002</v>
      </c>
      <c r="J18" s="156">
        <v>410.2</v>
      </c>
      <c r="K18" s="156">
        <v>500.6</v>
      </c>
      <c r="L18" s="156">
        <v>344.2</v>
      </c>
    </row>
    <row r="19" spans="2:12">
      <c r="B19" s="11"/>
      <c r="C19" s="153" t="s">
        <v>169</v>
      </c>
      <c r="D19" s="156">
        <v>320.8</v>
      </c>
      <c r="E19" s="156">
        <v>409.7</v>
      </c>
      <c r="F19" s="156">
        <v>258.5</v>
      </c>
      <c r="G19" s="156">
        <v>310.8</v>
      </c>
      <c r="H19" s="156">
        <v>400.1</v>
      </c>
      <c r="I19" s="156">
        <v>248.5</v>
      </c>
      <c r="J19" s="156">
        <v>397.4</v>
      </c>
      <c r="K19" s="156">
        <v>487.7</v>
      </c>
      <c r="L19" s="156">
        <v>333.2</v>
      </c>
    </row>
    <row r="20" spans="2:12">
      <c r="B20" s="11"/>
      <c r="C20" s="153" t="s">
        <v>170</v>
      </c>
      <c r="D20" s="156">
        <v>333.9</v>
      </c>
      <c r="E20" s="156">
        <v>422.5</v>
      </c>
      <c r="F20" s="156">
        <v>270.60000000000002</v>
      </c>
      <c r="G20" s="156">
        <v>321.8</v>
      </c>
      <c r="H20" s="156">
        <v>411.6</v>
      </c>
      <c r="I20" s="156">
        <v>257.89999999999998</v>
      </c>
      <c r="J20" s="156">
        <v>428.5</v>
      </c>
      <c r="K20" s="156">
        <v>515.70000000000005</v>
      </c>
      <c r="L20" s="156">
        <v>365</v>
      </c>
    </row>
    <row r="21" spans="2:12">
      <c r="B21" s="11"/>
      <c r="C21" s="153">
        <v>1994</v>
      </c>
      <c r="D21" s="156">
        <v>324.7</v>
      </c>
      <c r="E21" s="156">
        <v>409.9</v>
      </c>
      <c r="F21" s="156">
        <v>263.39999999999998</v>
      </c>
      <c r="G21" s="156">
        <v>312.89999999999998</v>
      </c>
      <c r="H21" s="156">
        <v>396.3</v>
      </c>
      <c r="I21" s="156">
        <v>252.7</v>
      </c>
      <c r="J21" s="156">
        <v>416.5</v>
      </c>
      <c r="K21" s="156">
        <v>522.79999999999995</v>
      </c>
      <c r="L21" s="156">
        <v>342.8</v>
      </c>
    </row>
    <row r="22" spans="2:12" s="14" customFormat="1">
      <c r="B22" s="11"/>
      <c r="C22" s="153">
        <v>1995</v>
      </c>
      <c r="D22" s="156">
        <v>317.2</v>
      </c>
      <c r="E22" s="156">
        <v>399.1</v>
      </c>
      <c r="F22" s="156">
        <v>257.8</v>
      </c>
      <c r="G22" s="156">
        <v>304.8</v>
      </c>
      <c r="H22" s="156">
        <v>386.5</v>
      </c>
      <c r="I22" s="156">
        <v>246</v>
      </c>
      <c r="J22" s="156">
        <v>416.6</v>
      </c>
      <c r="K22" s="156">
        <v>506.6</v>
      </c>
      <c r="L22" s="156">
        <v>350.1</v>
      </c>
    </row>
    <row r="23" spans="2:12" ht="15.75">
      <c r="B23" s="152" t="s">
        <v>52</v>
      </c>
      <c r="C23" s="153">
        <v>1996</v>
      </c>
      <c r="D23" s="156">
        <v>310.89999999999998</v>
      </c>
      <c r="E23" s="156">
        <v>390</v>
      </c>
      <c r="F23" s="156">
        <v>253.3</v>
      </c>
      <c r="G23" s="156">
        <v>300.7</v>
      </c>
      <c r="H23" s="156">
        <v>379.6</v>
      </c>
      <c r="I23" s="156">
        <v>243.2</v>
      </c>
      <c r="J23" s="156">
        <v>387.1</v>
      </c>
      <c r="K23" s="156">
        <v>475.6</v>
      </c>
      <c r="L23" s="156">
        <v>322.60000000000002</v>
      </c>
    </row>
    <row r="24" spans="2:12">
      <c r="B24" s="11"/>
      <c r="C24" s="153">
        <v>1997</v>
      </c>
      <c r="D24" s="156">
        <v>296.60000000000002</v>
      </c>
      <c r="E24" s="156">
        <v>367.2</v>
      </c>
      <c r="F24" s="156">
        <v>244.4</v>
      </c>
      <c r="G24" s="156">
        <v>286.60000000000002</v>
      </c>
      <c r="H24" s="156">
        <v>356.3</v>
      </c>
      <c r="I24" s="156">
        <v>234.7</v>
      </c>
      <c r="J24" s="156">
        <v>377.2</v>
      </c>
      <c r="K24" s="156">
        <v>458.6</v>
      </c>
      <c r="L24" s="156">
        <v>319.39999999999998</v>
      </c>
    </row>
    <row r="25" spans="2:12">
      <c r="B25" s="11"/>
      <c r="C25" s="153">
        <v>1998</v>
      </c>
      <c r="D25" s="156">
        <v>299</v>
      </c>
      <c r="E25" s="156">
        <v>371.5</v>
      </c>
      <c r="F25" s="156">
        <v>245.5</v>
      </c>
      <c r="G25" s="156">
        <v>290.10000000000002</v>
      </c>
      <c r="H25" s="156">
        <v>362.4</v>
      </c>
      <c r="I25" s="156">
        <v>236.2</v>
      </c>
      <c r="J25" s="156">
        <v>369.3</v>
      </c>
      <c r="K25" s="156">
        <v>450</v>
      </c>
      <c r="L25" s="156">
        <v>312.10000000000002</v>
      </c>
    </row>
    <row r="26" spans="2:12">
      <c r="B26" s="11"/>
      <c r="C26" s="153">
        <v>1999</v>
      </c>
      <c r="D26" s="156">
        <v>291.3</v>
      </c>
      <c r="E26" s="156">
        <v>362.4</v>
      </c>
      <c r="F26" s="156">
        <v>238.6</v>
      </c>
      <c r="G26" s="156">
        <v>280.3</v>
      </c>
      <c r="H26" s="156">
        <v>350.3</v>
      </c>
      <c r="I26" s="156">
        <v>228.3</v>
      </c>
      <c r="J26" s="156">
        <v>381.9</v>
      </c>
      <c r="K26" s="156">
        <v>470.6</v>
      </c>
      <c r="L26" s="156">
        <v>317.60000000000002</v>
      </c>
    </row>
    <row r="27" spans="2:12">
      <c r="B27" s="11"/>
      <c r="C27" s="153">
        <v>2000</v>
      </c>
      <c r="D27" s="156">
        <v>286.2</v>
      </c>
      <c r="E27" s="156">
        <v>348.7</v>
      </c>
      <c r="F27" s="156">
        <v>239</v>
      </c>
      <c r="G27" s="156">
        <v>276.5</v>
      </c>
      <c r="H27" s="156">
        <v>339.6</v>
      </c>
      <c r="I27" s="156">
        <v>229</v>
      </c>
      <c r="J27" s="156">
        <v>367</v>
      </c>
      <c r="K27" s="156">
        <v>428.1</v>
      </c>
      <c r="L27" s="156">
        <v>320.3</v>
      </c>
    </row>
    <row r="28" spans="2:12">
      <c r="B28" s="11"/>
      <c r="C28" s="8">
        <v>2001</v>
      </c>
      <c r="D28" s="156">
        <v>275.10000000000002</v>
      </c>
      <c r="E28" s="156">
        <v>338.2</v>
      </c>
      <c r="F28" s="156">
        <v>227.9</v>
      </c>
      <c r="G28" s="156">
        <v>263.2</v>
      </c>
      <c r="H28" s="156">
        <v>326.3</v>
      </c>
      <c r="I28" s="156">
        <v>215.9</v>
      </c>
      <c r="J28" s="156">
        <v>373.8</v>
      </c>
      <c r="K28" s="156">
        <v>447.8</v>
      </c>
      <c r="L28" s="156">
        <v>319.8</v>
      </c>
    </row>
    <row r="29" spans="2:12">
      <c r="B29" s="11"/>
      <c r="C29" s="153">
        <v>2002</v>
      </c>
      <c r="D29" s="155">
        <v>267.39999999999998</v>
      </c>
      <c r="E29" s="155">
        <v>328.8</v>
      </c>
      <c r="F29" s="155">
        <v>222</v>
      </c>
      <c r="G29" s="155">
        <v>255.2</v>
      </c>
      <c r="H29" s="155">
        <v>316.8</v>
      </c>
      <c r="I29" s="155">
        <v>209.8</v>
      </c>
      <c r="J29" s="155">
        <v>373.5</v>
      </c>
      <c r="K29" s="155">
        <v>440.4</v>
      </c>
      <c r="L29" s="155">
        <v>322.2</v>
      </c>
    </row>
    <row r="30" spans="2:12">
      <c r="B30" s="11"/>
      <c r="C30" s="153">
        <v>2003</v>
      </c>
      <c r="D30" s="155">
        <v>256.39999999999998</v>
      </c>
      <c r="E30" s="155">
        <v>315.39999999999998</v>
      </c>
      <c r="F30" s="155">
        <v>212.4</v>
      </c>
      <c r="G30" s="155">
        <v>244</v>
      </c>
      <c r="H30" s="155">
        <v>302.89999999999998</v>
      </c>
      <c r="I30" s="155">
        <v>200.1</v>
      </c>
      <c r="J30" s="155">
        <v>360.8</v>
      </c>
      <c r="K30" s="155">
        <v>431.6</v>
      </c>
      <c r="L30" s="155">
        <v>309.2</v>
      </c>
    </row>
    <row r="31" spans="2:12">
      <c r="B31" s="11"/>
      <c r="C31" s="153">
        <v>2004</v>
      </c>
      <c r="D31" s="155">
        <v>242.5</v>
      </c>
      <c r="E31" s="155">
        <v>298.7</v>
      </c>
      <c r="F31" s="155">
        <v>200.1</v>
      </c>
      <c r="G31" s="155">
        <v>229.7</v>
      </c>
      <c r="H31" s="155">
        <v>285.2</v>
      </c>
      <c r="I31" s="155">
        <v>187.4</v>
      </c>
      <c r="J31" s="155">
        <v>343.7</v>
      </c>
      <c r="K31" s="155">
        <v>412.8</v>
      </c>
      <c r="L31" s="155">
        <v>295.3</v>
      </c>
    </row>
    <row r="32" spans="2:12">
      <c r="B32" s="11"/>
      <c r="C32" s="153">
        <v>2005</v>
      </c>
      <c r="D32" s="155">
        <v>241</v>
      </c>
      <c r="E32" s="155">
        <v>294.89999999999998</v>
      </c>
      <c r="F32" s="155">
        <v>199.4</v>
      </c>
      <c r="G32" s="155">
        <v>228.4</v>
      </c>
      <c r="H32" s="155">
        <v>280</v>
      </c>
      <c r="I32" s="155">
        <v>188.2</v>
      </c>
      <c r="J32" s="155">
        <v>335.5</v>
      </c>
      <c r="K32" s="155">
        <v>413.5</v>
      </c>
      <c r="L32" s="155">
        <v>279.8</v>
      </c>
    </row>
    <row r="33" spans="2:12">
      <c r="B33" s="11"/>
      <c r="C33" s="153">
        <v>2006</v>
      </c>
      <c r="D33" s="155">
        <v>227.8</v>
      </c>
      <c r="E33" s="155">
        <v>280.10000000000002</v>
      </c>
      <c r="F33" s="155">
        <v>187.8</v>
      </c>
      <c r="G33" s="155">
        <v>215.2</v>
      </c>
      <c r="H33" s="155">
        <v>265.3</v>
      </c>
      <c r="I33" s="155">
        <v>176.4</v>
      </c>
      <c r="J33" s="155">
        <v>320.60000000000002</v>
      </c>
      <c r="K33" s="155">
        <v>398.3</v>
      </c>
      <c r="L33" s="155">
        <v>265.7</v>
      </c>
    </row>
    <row r="34" spans="2:12">
      <c r="B34" s="11"/>
      <c r="C34" s="153">
        <v>2007</v>
      </c>
      <c r="D34" s="155">
        <v>223.5</v>
      </c>
      <c r="E34" s="155">
        <v>278.2</v>
      </c>
      <c r="F34" s="155">
        <v>181.2</v>
      </c>
      <c r="G34" s="155">
        <v>210.8</v>
      </c>
      <c r="H34" s="155">
        <v>262.89999999999998</v>
      </c>
      <c r="I34" s="155">
        <v>170.2</v>
      </c>
      <c r="J34" s="155">
        <v>314.2</v>
      </c>
      <c r="K34" s="155">
        <v>400.1</v>
      </c>
      <c r="L34" s="155">
        <v>254.3</v>
      </c>
    </row>
    <row r="35" spans="2:12">
      <c r="B35" s="11"/>
      <c r="C35" s="153">
        <v>2008</v>
      </c>
      <c r="D35" s="155">
        <v>220.7</v>
      </c>
      <c r="E35" s="155">
        <v>269.89999999999998</v>
      </c>
      <c r="F35" s="155">
        <v>182.1</v>
      </c>
      <c r="G35" s="155">
        <v>209</v>
      </c>
      <c r="H35" s="155">
        <v>256.7</v>
      </c>
      <c r="I35" s="155">
        <v>171.2</v>
      </c>
      <c r="J35" s="155">
        <v>311.39999999999998</v>
      </c>
      <c r="K35" s="155">
        <v>379.9</v>
      </c>
      <c r="L35" s="155">
        <v>260.89999999999998</v>
      </c>
    </row>
    <row r="36" spans="2:12">
      <c r="B36" s="11"/>
      <c r="C36" s="153">
        <v>2009</v>
      </c>
      <c r="D36" s="155">
        <v>205</v>
      </c>
      <c r="E36" s="155">
        <v>257.39999999999998</v>
      </c>
      <c r="F36" s="155">
        <v>164.6</v>
      </c>
      <c r="G36" s="155">
        <v>193.9</v>
      </c>
      <c r="H36" s="155">
        <v>245</v>
      </c>
      <c r="I36" s="155">
        <v>154.19999999999999</v>
      </c>
      <c r="J36" s="155">
        <v>287.7</v>
      </c>
      <c r="K36" s="155">
        <v>357.1</v>
      </c>
      <c r="L36" s="155">
        <v>236.9</v>
      </c>
    </row>
    <row r="37" spans="2:12">
      <c r="B37" s="11"/>
      <c r="C37" s="153">
        <v>2010</v>
      </c>
      <c r="D37" s="155">
        <v>203.4</v>
      </c>
      <c r="E37" s="155">
        <v>251.7</v>
      </c>
      <c r="F37" s="155">
        <v>165.3</v>
      </c>
      <c r="G37" s="155">
        <v>194.3</v>
      </c>
      <c r="H37" s="155">
        <v>242</v>
      </c>
      <c r="I37" s="155">
        <v>156.30000000000001</v>
      </c>
      <c r="J37" s="155">
        <v>273.8</v>
      </c>
      <c r="K37" s="155">
        <v>331.4</v>
      </c>
      <c r="L37" s="155">
        <v>230.4</v>
      </c>
    </row>
    <row r="38" spans="2:12">
      <c r="B38" s="11"/>
      <c r="C38" s="153">
        <v>2011</v>
      </c>
      <c r="D38" s="155">
        <v>201.9</v>
      </c>
      <c r="E38" s="155">
        <v>251.2</v>
      </c>
      <c r="F38" s="155">
        <v>163.19999999999999</v>
      </c>
      <c r="G38" s="155">
        <v>192.1</v>
      </c>
      <c r="H38" s="155">
        <v>239.5</v>
      </c>
      <c r="I38" s="155">
        <v>154.80000000000001</v>
      </c>
      <c r="J38" s="155">
        <v>278.10000000000002</v>
      </c>
      <c r="K38" s="155">
        <v>353.4</v>
      </c>
      <c r="L38" s="155">
        <v>223.6</v>
      </c>
    </row>
    <row r="39" spans="2:12">
      <c r="B39" s="11"/>
      <c r="C39" s="153">
        <v>2012</v>
      </c>
      <c r="D39" s="155">
        <v>198</v>
      </c>
      <c r="E39" s="155">
        <v>245.6</v>
      </c>
      <c r="F39" s="155">
        <v>160</v>
      </c>
      <c r="G39" s="155">
        <v>187.3</v>
      </c>
      <c r="H39" s="155">
        <v>232.7</v>
      </c>
      <c r="I39" s="155">
        <v>150.6</v>
      </c>
      <c r="J39" s="155">
        <v>282.2</v>
      </c>
      <c r="K39" s="155">
        <v>354.9</v>
      </c>
      <c r="L39" s="155">
        <v>228.9</v>
      </c>
    </row>
    <row r="40" spans="2:12">
      <c r="B40" s="11"/>
      <c r="C40" s="153">
        <v>2013</v>
      </c>
      <c r="D40" s="155">
        <v>199.9</v>
      </c>
      <c r="E40" s="155">
        <v>249.2</v>
      </c>
      <c r="F40" s="155">
        <v>160.19999999999999</v>
      </c>
      <c r="G40" s="155">
        <v>190.3</v>
      </c>
      <c r="H40" s="155">
        <v>238.2</v>
      </c>
      <c r="I40" s="155">
        <v>151.19999999999999</v>
      </c>
      <c r="J40" s="155">
        <v>274.10000000000002</v>
      </c>
      <c r="K40" s="155">
        <v>346.4</v>
      </c>
      <c r="L40" s="155">
        <v>222.4</v>
      </c>
    </row>
    <row r="41" spans="2:12">
      <c r="B41" s="11"/>
      <c r="C41" s="153">
        <v>2014</v>
      </c>
      <c r="D41" s="155">
        <v>199.9</v>
      </c>
      <c r="E41" s="155">
        <v>249.3</v>
      </c>
      <c r="F41" s="155">
        <v>160.4</v>
      </c>
      <c r="G41" s="155">
        <v>190.5</v>
      </c>
      <c r="H41" s="155">
        <v>239.5</v>
      </c>
      <c r="I41" s="155">
        <v>150.9</v>
      </c>
      <c r="J41" s="155">
        <v>276.5</v>
      </c>
      <c r="K41" s="155">
        <v>340.6</v>
      </c>
      <c r="L41" s="155">
        <v>229.3</v>
      </c>
    </row>
    <row r="42" spans="2:12">
      <c r="B42" s="11"/>
      <c r="C42" s="153"/>
      <c r="D42" s="155"/>
      <c r="E42" s="155"/>
      <c r="F42" s="155"/>
      <c r="G42" s="155"/>
      <c r="H42" s="155"/>
      <c r="I42" s="155"/>
      <c r="J42" s="155"/>
      <c r="K42" s="155"/>
      <c r="L42" s="155"/>
    </row>
    <row r="43" spans="2:12">
      <c r="B43" s="62"/>
      <c r="C43" s="159" t="s">
        <v>166</v>
      </c>
      <c r="D43" s="160">
        <v>412.1</v>
      </c>
      <c r="E43" s="160">
        <v>538.9</v>
      </c>
      <c r="F43" s="160">
        <v>320.8</v>
      </c>
      <c r="G43" s="160">
        <v>409.4</v>
      </c>
      <c r="H43" s="160">
        <v>539.6</v>
      </c>
      <c r="I43" s="160">
        <v>315.89999999999998</v>
      </c>
      <c r="J43" s="172">
        <v>455.3</v>
      </c>
      <c r="K43" s="173">
        <v>561.4</v>
      </c>
      <c r="L43" s="173">
        <v>378.6</v>
      </c>
    </row>
    <row r="44" spans="2:12">
      <c r="B44" s="11"/>
      <c r="C44" s="153" t="s">
        <v>252</v>
      </c>
      <c r="D44" s="46">
        <v>397</v>
      </c>
      <c r="E44" s="46">
        <v>520.9</v>
      </c>
      <c r="F44" s="46">
        <v>308.10000000000002</v>
      </c>
      <c r="G44" s="46">
        <v>395.1</v>
      </c>
      <c r="H44" s="46">
        <v>522.79999999999995</v>
      </c>
      <c r="I44" s="46">
        <v>303.8</v>
      </c>
      <c r="J44" s="174">
        <v>434.7</v>
      </c>
      <c r="K44" s="163">
        <v>536.1</v>
      </c>
      <c r="L44" s="163">
        <v>360.2</v>
      </c>
    </row>
    <row r="45" spans="2:12">
      <c r="B45" s="11"/>
      <c r="C45" s="153" t="s">
        <v>253</v>
      </c>
      <c r="D45" s="46">
        <v>389</v>
      </c>
      <c r="E45" s="46">
        <v>509.6</v>
      </c>
      <c r="F45" s="46">
        <v>302.8</v>
      </c>
      <c r="G45" s="46">
        <v>387.4</v>
      </c>
      <c r="H45" s="46">
        <v>511.6</v>
      </c>
      <c r="I45" s="46">
        <v>298.8</v>
      </c>
      <c r="J45" s="174">
        <v>423.7</v>
      </c>
      <c r="K45" s="163">
        <v>524.70000000000005</v>
      </c>
      <c r="L45" s="163">
        <v>351.3</v>
      </c>
    </row>
    <row r="46" spans="2:12">
      <c r="B46" s="11"/>
      <c r="C46" s="153" t="s">
        <v>254</v>
      </c>
      <c r="D46" s="46">
        <v>388.9</v>
      </c>
      <c r="E46" s="46">
        <v>507.9</v>
      </c>
      <c r="F46" s="46">
        <v>304.10000000000002</v>
      </c>
      <c r="G46" s="46">
        <v>386.1</v>
      </c>
      <c r="H46" s="46">
        <v>508.7</v>
      </c>
      <c r="I46" s="46">
        <v>299</v>
      </c>
      <c r="J46" s="174">
        <v>435.6</v>
      </c>
      <c r="K46" s="163">
        <v>536.20000000000005</v>
      </c>
      <c r="L46" s="163">
        <v>363.3</v>
      </c>
    </row>
    <row r="47" spans="2:12">
      <c r="B47" s="11"/>
      <c r="C47" s="153" t="s">
        <v>255</v>
      </c>
      <c r="D47" s="46">
        <v>378.8</v>
      </c>
      <c r="E47" s="46">
        <v>493.5</v>
      </c>
      <c r="F47" s="46">
        <v>297.2</v>
      </c>
      <c r="G47" s="46">
        <v>376</v>
      </c>
      <c r="H47" s="46">
        <v>494.1</v>
      </c>
      <c r="I47" s="46">
        <v>292.2</v>
      </c>
      <c r="J47" s="174">
        <v>426.4</v>
      </c>
      <c r="K47" s="163">
        <v>526.79999999999995</v>
      </c>
      <c r="L47" s="163">
        <v>355.3</v>
      </c>
    </row>
    <row r="48" spans="2:12" ht="15.75">
      <c r="B48" s="152"/>
      <c r="C48" s="153" t="s">
        <v>256</v>
      </c>
      <c r="D48" s="46">
        <v>375</v>
      </c>
      <c r="E48" s="46">
        <v>488</v>
      </c>
      <c r="F48" s="46">
        <v>294.5</v>
      </c>
      <c r="G48" s="46">
        <v>371.4</v>
      </c>
      <c r="H48" s="46">
        <v>487.3</v>
      </c>
      <c r="I48" s="46">
        <v>289.10000000000002</v>
      </c>
      <c r="J48" s="174">
        <v>430.6</v>
      </c>
      <c r="K48" s="163">
        <v>533.9</v>
      </c>
      <c r="L48" s="163">
        <v>357.7</v>
      </c>
    </row>
    <row r="49" spans="2:12" ht="15.75">
      <c r="B49" s="161"/>
      <c r="C49" s="153" t="s">
        <v>257</v>
      </c>
      <c r="D49" s="46">
        <v>365.1</v>
      </c>
      <c r="E49" s="46">
        <v>470.7</v>
      </c>
      <c r="F49" s="46">
        <v>289.3</v>
      </c>
      <c r="G49" s="46">
        <v>360.9</v>
      </c>
      <c r="H49" s="46">
        <v>468.8</v>
      </c>
      <c r="I49" s="46">
        <v>283.39999999999998</v>
      </c>
      <c r="J49" s="174">
        <v>430.1</v>
      </c>
      <c r="K49" s="163">
        <v>530.79999999999995</v>
      </c>
      <c r="L49" s="163">
        <v>359.2</v>
      </c>
    </row>
    <row r="50" spans="2:12" ht="15.75">
      <c r="B50" s="152"/>
      <c r="C50" s="153" t="s">
        <v>258</v>
      </c>
      <c r="D50" s="46">
        <v>355.9</v>
      </c>
      <c r="E50" s="46">
        <v>456.9</v>
      </c>
      <c r="F50" s="46">
        <v>283.39999999999998</v>
      </c>
      <c r="G50" s="46">
        <v>351.5</v>
      </c>
      <c r="H50" s="46">
        <v>454.4</v>
      </c>
      <c r="I50" s="46">
        <v>277.60000000000002</v>
      </c>
      <c r="J50" s="174">
        <v>422.5</v>
      </c>
      <c r="K50" s="163">
        <v>522.9</v>
      </c>
      <c r="L50" s="163">
        <v>352.3</v>
      </c>
    </row>
    <row r="51" spans="2:12" ht="15.75">
      <c r="B51" s="161"/>
      <c r="C51" s="153" t="s">
        <v>259</v>
      </c>
      <c r="D51" s="46">
        <v>352.5</v>
      </c>
      <c r="E51" s="46">
        <v>451.8</v>
      </c>
      <c r="F51" s="46">
        <v>281.5</v>
      </c>
      <c r="G51" s="46">
        <v>347.6</v>
      </c>
      <c r="H51" s="46">
        <v>448.7</v>
      </c>
      <c r="I51" s="46">
        <v>275.2</v>
      </c>
      <c r="J51" s="174">
        <v>424.9</v>
      </c>
      <c r="K51" s="163">
        <v>526.20000000000005</v>
      </c>
      <c r="L51" s="163">
        <v>354.8</v>
      </c>
    </row>
    <row r="52" spans="2:12">
      <c r="B52" s="11"/>
      <c r="C52" s="153" t="s">
        <v>260</v>
      </c>
      <c r="D52" s="46">
        <v>332</v>
      </c>
      <c r="E52" s="46">
        <v>424.4</v>
      </c>
      <c r="F52" s="46">
        <v>265.5</v>
      </c>
      <c r="G52" s="46">
        <v>326.60000000000002</v>
      </c>
      <c r="H52" s="46">
        <v>420.6</v>
      </c>
      <c r="I52" s="46">
        <v>258.89999999999998</v>
      </c>
      <c r="J52" s="163">
        <v>407.1</v>
      </c>
      <c r="K52" s="163">
        <v>502.3</v>
      </c>
      <c r="L52" s="163">
        <v>341.3</v>
      </c>
    </row>
    <row r="53" spans="2:12">
      <c r="B53" s="11"/>
      <c r="C53" s="153" t="s">
        <v>167</v>
      </c>
      <c r="D53" s="46">
        <v>321.8</v>
      </c>
      <c r="E53" s="46">
        <v>412.4</v>
      </c>
      <c r="F53" s="46">
        <v>257</v>
      </c>
      <c r="G53" s="46">
        <v>317</v>
      </c>
      <c r="H53" s="46">
        <v>409.2</v>
      </c>
      <c r="I53" s="46">
        <v>250.9</v>
      </c>
      <c r="J53" s="46">
        <v>391.5</v>
      </c>
      <c r="K53" s="46">
        <v>485.4</v>
      </c>
      <c r="L53" s="46">
        <v>327.5</v>
      </c>
    </row>
    <row r="54" spans="2:12">
      <c r="B54" s="11"/>
      <c r="C54" s="153" t="s">
        <v>168</v>
      </c>
      <c r="D54" s="46">
        <v>313.8</v>
      </c>
      <c r="E54" s="46">
        <v>400.7</v>
      </c>
      <c r="F54" s="46">
        <v>251.1</v>
      </c>
      <c r="G54" s="46">
        <v>308.8</v>
      </c>
      <c r="H54" s="46">
        <v>397.2</v>
      </c>
      <c r="I54" s="46">
        <v>245</v>
      </c>
      <c r="J54" s="46">
        <v>386.5</v>
      </c>
      <c r="K54" s="46">
        <v>477.5</v>
      </c>
      <c r="L54" s="46">
        <v>323.60000000000002</v>
      </c>
    </row>
    <row r="55" spans="2:12">
      <c r="B55" s="11"/>
      <c r="C55" s="153">
        <v>1992</v>
      </c>
      <c r="D55" s="46">
        <v>306.10000000000002</v>
      </c>
      <c r="E55" s="46">
        <v>389.9</v>
      </c>
      <c r="F55" s="46">
        <v>245.4</v>
      </c>
      <c r="G55" s="46">
        <v>301.10000000000002</v>
      </c>
      <c r="H55" s="46">
        <v>386.3</v>
      </c>
      <c r="I55" s="46">
        <v>239.1</v>
      </c>
      <c r="J55" s="46">
        <v>377.7</v>
      </c>
      <c r="K55" s="46">
        <v>465.2</v>
      </c>
      <c r="L55" s="46">
        <v>317.5</v>
      </c>
    </row>
    <row r="56" spans="2:12">
      <c r="B56" s="11"/>
      <c r="C56" s="154" t="s">
        <v>170</v>
      </c>
      <c r="D56" s="155">
        <v>309.89999999999998</v>
      </c>
      <c r="E56" s="155">
        <v>393.4</v>
      </c>
      <c r="F56" s="155">
        <v>249.4</v>
      </c>
      <c r="G56" s="155">
        <v>304.60000000000002</v>
      </c>
      <c r="H56" s="155">
        <v>389.3</v>
      </c>
      <c r="I56" s="155">
        <v>242.9</v>
      </c>
      <c r="J56" s="155">
        <v>384.3</v>
      </c>
      <c r="K56" s="155">
        <v>469.2</v>
      </c>
      <c r="L56" s="155">
        <v>325</v>
      </c>
    </row>
    <row r="57" spans="2:12">
      <c r="B57" s="162"/>
      <c r="C57" s="153">
        <v>1994</v>
      </c>
      <c r="D57" s="155">
        <v>299.7</v>
      </c>
      <c r="E57" s="163">
        <v>379.1</v>
      </c>
      <c r="F57" s="163">
        <v>241.6</v>
      </c>
      <c r="G57" s="163">
        <v>295</v>
      </c>
      <c r="H57" s="163">
        <v>375.6</v>
      </c>
      <c r="I57" s="163">
        <v>235.7</v>
      </c>
      <c r="J57" s="163">
        <v>366.1</v>
      </c>
      <c r="K57" s="163">
        <v>446.2</v>
      </c>
      <c r="L57" s="163">
        <v>310.10000000000002</v>
      </c>
    </row>
    <row r="58" spans="2:12" s="14" customFormat="1">
      <c r="B58" s="162"/>
      <c r="C58" s="154" t="s">
        <v>56</v>
      </c>
      <c r="D58" s="155">
        <v>296.3</v>
      </c>
      <c r="E58" s="164">
        <v>372.7</v>
      </c>
      <c r="F58" s="164">
        <v>239.7</v>
      </c>
      <c r="G58" s="164">
        <v>291.2</v>
      </c>
      <c r="H58" s="164">
        <v>368.4</v>
      </c>
      <c r="I58" s="164">
        <v>233.6</v>
      </c>
      <c r="J58" s="164">
        <v>367.2</v>
      </c>
      <c r="K58" s="164">
        <v>449.2</v>
      </c>
      <c r="L58" s="164">
        <v>309.3</v>
      </c>
    </row>
    <row r="59" spans="2:12" ht="15.75">
      <c r="B59" s="152" t="s">
        <v>54</v>
      </c>
      <c r="C59" s="154" t="s">
        <v>57</v>
      </c>
      <c r="D59" s="155">
        <v>288.3</v>
      </c>
      <c r="E59" s="164">
        <v>360.7</v>
      </c>
      <c r="F59" s="164">
        <v>234.1</v>
      </c>
      <c r="G59" s="164">
        <v>284.2</v>
      </c>
      <c r="H59" s="164">
        <v>358.2</v>
      </c>
      <c r="I59" s="164">
        <v>228.6</v>
      </c>
      <c r="J59" s="164">
        <v>354</v>
      </c>
      <c r="K59" s="164">
        <v>426.3</v>
      </c>
      <c r="L59" s="164">
        <v>302.39999999999998</v>
      </c>
    </row>
    <row r="60" spans="2:12" ht="15.75">
      <c r="B60" s="161" t="s">
        <v>55</v>
      </c>
      <c r="C60" s="154" t="s">
        <v>58</v>
      </c>
      <c r="D60" s="155">
        <v>280.39999999999998</v>
      </c>
      <c r="E60" s="164">
        <v>349.6</v>
      </c>
      <c r="F60" s="164">
        <v>228.1</v>
      </c>
      <c r="G60" s="164">
        <v>276.39999999999998</v>
      </c>
      <c r="H60" s="164">
        <v>346.9</v>
      </c>
      <c r="I60" s="164">
        <v>222.9</v>
      </c>
      <c r="J60" s="164">
        <v>345</v>
      </c>
      <c r="K60" s="164">
        <v>414</v>
      </c>
      <c r="L60" s="164">
        <v>294.7</v>
      </c>
    </row>
    <row r="61" spans="2:12">
      <c r="B61" s="162"/>
      <c r="C61" s="154" t="s">
        <v>59</v>
      </c>
      <c r="D61" s="164">
        <v>272.39999999999998</v>
      </c>
      <c r="E61" s="156">
        <v>336.6</v>
      </c>
      <c r="F61" s="156">
        <v>223.1</v>
      </c>
      <c r="G61" s="156">
        <v>268.10000000000002</v>
      </c>
      <c r="H61" s="156">
        <v>333.2</v>
      </c>
      <c r="I61" s="156">
        <v>217.6</v>
      </c>
      <c r="J61" s="156">
        <v>340.6</v>
      </c>
      <c r="K61" s="156">
        <v>407.8</v>
      </c>
      <c r="L61" s="156">
        <v>291.89999999999998</v>
      </c>
    </row>
    <row r="62" spans="2:12">
      <c r="B62" s="162"/>
      <c r="C62" s="153">
        <v>1999</v>
      </c>
      <c r="D62" s="123">
        <v>267.8</v>
      </c>
      <c r="E62" s="164">
        <v>328.1</v>
      </c>
      <c r="F62" s="164">
        <v>220.9</v>
      </c>
      <c r="G62" s="164">
        <v>263.39999999999998</v>
      </c>
      <c r="H62" s="164">
        <v>324.7</v>
      </c>
      <c r="I62" s="164">
        <v>215.5</v>
      </c>
      <c r="J62" s="164">
        <v>336.7</v>
      </c>
      <c r="K62" s="164">
        <v>398.9</v>
      </c>
      <c r="L62" s="164">
        <v>290.5</v>
      </c>
    </row>
    <row r="63" spans="2:12">
      <c r="B63" s="162"/>
      <c r="C63" s="8">
        <v>2000</v>
      </c>
      <c r="D63" s="123">
        <v>257.89999999999998</v>
      </c>
      <c r="E63" s="123">
        <v>315</v>
      </c>
      <c r="F63" s="123">
        <v>213</v>
      </c>
      <c r="G63" s="123">
        <v>253.6</v>
      </c>
      <c r="H63" s="123">
        <v>311.89999999999998</v>
      </c>
      <c r="I63" s="123">
        <v>207.5</v>
      </c>
      <c r="J63" s="123">
        <v>326.5</v>
      </c>
      <c r="K63" s="123">
        <v>382.7</v>
      </c>
      <c r="L63" s="123">
        <v>284.10000000000002</v>
      </c>
    </row>
    <row r="64" spans="2:12">
      <c r="B64" s="162"/>
      <c r="C64" s="8">
        <v>2001</v>
      </c>
      <c r="D64" s="123">
        <v>247.8</v>
      </c>
      <c r="E64" s="123">
        <v>305.39999999999998</v>
      </c>
      <c r="F64" s="123">
        <v>203.9</v>
      </c>
      <c r="G64" s="123">
        <v>243.5</v>
      </c>
      <c r="H64" s="123">
        <v>301.8</v>
      </c>
      <c r="I64" s="123">
        <v>198.7</v>
      </c>
      <c r="J64" s="123">
        <v>316.89999999999998</v>
      </c>
      <c r="K64" s="123">
        <v>384.5</v>
      </c>
      <c r="L64" s="123">
        <v>269.8</v>
      </c>
    </row>
    <row r="65" spans="2:12">
      <c r="B65" s="162"/>
      <c r="C65" s="8">
        <v>2002</v>
      </c>
      <c r="D65" s="123">
        <v>240.8</v>
      </c>
      <c r="E65" s="123">
        <v>297.39999999999998</v>
      </c>
      <c r="F65" s="123">
        <v>197.2</v>
      </c>
      <c r="G65" s="123">
        <v>236.7</v>
      </c>
      <c r="H65" s="123">
        <v>294.10000000000002</v>
      </c>
      <c r="I65" s="123">
        <v>192.1</v>
      </c>
      <c r="J65" s="123">
        <v>308.39999999999998</v>
      </c>
      <c r="K65" s="123">
        <v>371</v>
      </c>
      <c r="L65" s="123">
        <v>263.2</v>
      </c>
    </row>
    <row r="66" spans="2:12">
      <c r="B66" s="162"/>
      <c r="C66" s="8">
        <v>2003</v>
      </c>
      <c r="D66" s="123">
        <v>232.3</v>
      </c>
      <c r="E66" s="123">
        <v>286.60000000000002</v>
      </c>
      <c r="F66" s="123">
        <v>190.3</v>
      </c>
      <c r="G66" s="123">
        <v>228.2</v>
      </c>
      <c r="H66" s="123">
        <v>282.89999999999998</v>
      </c>
      <c r="I66" s="123">
        <v>185.4</v>
      </c>
      <c r="J66" s="123">
        <v>300.2</v>
      </c>
      <c r="K66" s="123">
        <v>364.3</v>
      </c>
      <c r="L66" s="123">
        <v>253.8</v>
      </c>
    </row>
    <row r="67" spans="2:12">
      <c r="B67" s="162"/>
      <c r="C67" s="8">
        <v>2004</v>
      </c>
      <c r="D67" s="123">
        <v>217</v>
      </c>
      <c r="E67" s="123">
        <v>267.89999999999998</v>
      </c>
      <c r="F67" s="123">
        <v>177.3</v>
      </c>
      <c r="G67" s="123">
        <v>213.3</v>
      </c>
      <c r="H67" s="123">
        <v>264.60000000000002</v>
      </c>
      <c r="I67" s="123">
        <v>172.9</v>
      </c>
      <c r="J67" s="123">
        <v>280.60000000000002</v>
      </c>
      <c r="K67" s="123">
        <v>342.1</v>
      </c>
      <c r="L67" s="123">
        <v>236.5</v>
      </c>
    </row>
    <row r="68" spans="2:12">
      <c r="B68" s="162"/>
      <c r="C68" s="8">
        <v>2005</v>
      </c>
      <c r="D68" s="123">
        <v>211.1</v>
      </c>
      <c r="E68" s="123">
        <v>260.89999999999998</v>
      </c>
      <c r="F68" s="123">
        <v>172.3</v>
      </c>
      <c r="G68" s="123">
        <v>207.8</v>
      </c>
      <c r="H68" s="123">
        <v>258</v>
      </c>
      <c r="I68" s="123">
        <v>168.2</v>
      </c>
      <c r="J68" s="123">
        <v>271.3</v>
      </c>
      <c r="K68" s="123">
        <v>329.8</v>
      </c>
      <c r="L68" s="123">
        <v>228.3</v>
      </c>
    </row>
    <row r="69" spans="2:12">
      <c r="B69" s="162"/>
      <c r="C69" s="8">
        <v>2006</v>
      </c>
      <c r="D69" s="123">
        <v>200.2</v>
      </c>
      <c r="E69" s="123">
        <v>248.5</v>
      </c>
      <c r="F69" s="123">
        <v>162.19999999999999</v>
      </c>
      <c r="G69" s="123">
        <v>197</v>
      </c>
      <c r="H69" s="123">
        <v>245.2</v>
      </c>
      <c r="I69" s="123">
        <v>158.6</v>
      </c>
      <c r="J69" s="123">
        <v>257.7</v>
      </c>
      <c r="K69" s="123">
        <v>320.60000000000002</v>
      </c>
      <c r="L69" s="123">
        <v>212.5</v>
      </c>
    </row>
    <row r="70" spans="2:12">
      <c r="B70" s="162"/>
      <c r="C70" s="8">
        <v>2007</v>
      </c>
      <c r="D70" s="123">
        <v>190.9</v>
      </c>
      <c r="E70" s="123">
        <v>237.7</v>
      </c>
      <c r="F70" s="123">
        <v>154</v>
      </c>
      <c r="G70" s="123">
        <v>187.8</v>
      </c>
      <c r="H70" s="123">
        <v>234.8</v>
      </c>
      <c r="I70" s="123">
        <v>150.5</v>
      </c>
      <c r="J70" s="123">
        <v>247.3</v>
      </c>
      <c r="K70" s="123">
        <v>305.89999999999998</v>
      </c>
      <c r="L70" s="123">
        <v>204.5</v>
      </c>
    </row>
    <row r="71" spans="2:12">
      <c r="B71" s="162"/>
      <c r="C71" s="8">
        <v>2008</v>
      </c>
      <c r="D71" s="123">
        <v>186.5</v>
      </c>
      <c r="E71" s="123">
        <v>232.3</v>
      </c>
      <c r="F71" s="123">
        <v>150.4</v>
      </c>
      <c r="G71" s="123">
        <v>183.9</v>
      </c>
      <c r="H71" s="123">
        <v>229.9</v>
      </c>
      <c r="I71" s="123">
        <v>147.19999999999999</v>
      </c>
      <c r="J71" s="123">
        <v>238.6</v>
      </c>
      <c r="K71" s="123">
        <v>295.60000000000002</v>
      </c>
      <c r="L71" s="123">
        <v>197.5</v>
      </c>
    </row>
    <row r="72" spans="2:12">
      <c r="B72" s="162"/>
      <c r="C72" s="8">
        <v>2009</v>
      </c>
      <c r="D72" s="123">
        <v>180.1</v>
      </c>
      <c r="E72" s="123">
        <v>228.6</v>
      </c>
      <c r="F72" s="123">
        <v>143</v>
      </c>
      <c r="G72" s="123">
        <v>177</v>
      </c>
      <c r="H72" s="123">
        <v>225.5</v>
      </c>
      <c r="I72" s="123">
        <v>139.5</v>
      </c>
      <c r="J72" s="123">
        <v>234.6</v>
      </c>
      <c r="K72" s="123">
        <v>296.2</v>
      </c>
      <c r="L72" s="123">
        <v>191.8</v>
      </c>
    </row>
    <row r="73" spans="2:12">
      <c r="B73" s="162"/>
      <c r="C73" s="8">
        <v>2010</v>
      </c>
      <c r="D73" s="123">
        <v>179.1</v>
      </c>
      <c r="E73" s="123">
        <v>225.1</v>
      </c>
      <c r="F73" s="123">
        <v>143.30000000000001</v>
      </c>
      <c r="G73" s="123">
        <v>176.9</v>
      </c>
      <c r="H73" s="123">
        <v>222.9</v>
      </c>
      <c r="I73" s="123">
        <v>140.4</v>
      </c>
      <c r="J73" s="123">
        <v>224.9</v>
      </c>
      <c r="K73" s="123">
        <v>280.60000000000002</v>
      </c>
      <c r="L73" s="123">
        <v>185.3</v>
      </c>
    </row>
    <row r="74" spans="2:12">
      <c r="B74" s="162"/>
      <c r="C74" s="8">
        <v>2011</v>
      </c>
      <c r="D74" s="123">
        <v>173.7</v>
      </c>
      <c r="E74" s="123">
        <v>218.1</v>
      </c>
      <c r="F74" s="123">
        <v>138.69999999999999</v>
      </c>
      <c r="G74" s="123">
        <v>172.2</v>
      </c>
      <c r="H74" s="123">
        <v>216.9</v>
      </c>
      <c r="I74" s="123">
        <v>136.5</v>
      </c>
      <c r="J74" s="123">
        <v>214.1</v>
      </c>
      <c r="K74" s="123">
        <v>266.10000000000002</v>
      </c>
      <c r="L74" s="123">
        <v>176.2</v>
      </c>
    </row>
    <row r="75" spans="2:12">
      <c r="B75" s="162"/>
      <c r="C75" s="8">
        <v>2012</v>
      </c>
      <c r="D75" s="123">
        <v>170.5</v>
      </c>
      <c r="E75" s="123">
        <v>214.7</v>
      </c>
      <c r="F75" s="123">
        <v>135.5</v>
      </c>
      <c r="G75" s="123">
        <v>168.9</v>
      </c>
      <c r="H75" s="123">
        <v>213.1</v>
      </c>
      <c r="I75" s="123">
        <v>133.4</v>
      </c>
      <c r="J75" s="123">
        <v>211.7</v>
      </c>
      <c r="K75" s="123">
        <v>265.3</v>
      </c>
      <c r="L75" s="123">
        <v>172.7</v>
      </c>
    </row>
    <row r="76" spans="2:12">
      <c r="B76" s="162"/>
      <c r="C76" s="8">
        <v>2013</v>
      </c>
      <c r="D76" s="123">
        <v>169.8</v>
      </c>
      <c r="E76" s="123">
        <v>214.5</v>
      </c>
      <c r="F76" s="123">
        <v>134.30000000000001</v>
      </c>
      <c r="G76" s="123">
        <v>168.2</v>
      </c>
      <c r="H76" s="123">
        <v>213.1</v>
      </c>
      <c r="I76" s="123">
        <v>132</v>
      </c>
      <c r="J76" s="123">
        <v>210.4</v>
      </c>
      <c r="K76" s="123">
        <v>262.8</v>
      </c>
      <c r="L76" s="123">
        <v>172.1</v>
      </c>
    </row>
    <row r="77" spans="2:12">
      <c r="B77" s="162"/>
      <c r="C77" s="8">
        <v>2014</v>
      </c>
      <c r="D77" s="123">
        <v>167</v>
      </c>
      <c r="E77" s="123">
        <v>210.9</v>
      </c>
      <c r="F77" s="123">
        <v>131.80000000000001</v>
      </c>
      <c r="G77" s="123">
        <v>165.9</v>
      </c>
      <c r="H77" s="123">
        <v>210</v>
      </c>
      <c r="I77" s="123">
        <v>130</v>
      </c>
      <c r="J77" s="123">
        <v>206.3</v>
      </c>
      <c r="K77" s="123">
        <v>259.5</v>
      </c>
      <c r="L77" s="123">
        <v>167.7</v>
      </c>
    </row>
    <row r="78" spans="2:12">
      <c r="B78" s="167"/>
      <c r="C78" s="6"/>
      <c r="D78" s="171"/>
      <c r="E78" s="171"/>
      <c r="F78" s="171"/>
      <c r="G78" s="171"/>
      <c r="H78" s="171"/>
      <c r="I78" s="171"/>
      <c r="J78" s="171"/>
      <c r="K78" s="171"/>
      <c r="L78" s="171"/>
    </row>
    <row r="79" spans="2:12" ht="28.5" customHeight="1">
      <c r="B79" s="350" t="s">
        <v>630</v>
      </c>
      <c r="C79" s="351"/>
      <c r="D79" s="351"/>
      <c r="E79" s="351"/>
      <c r="F79" s="351"/>
      <c r="G79" s="351"/>
      <c r="H79" s="351"/>
      <c r="I79" s="351"/>
      <c r="J79" s="351"/>
      <c r="K79" s="351"/>
      <c r="L79" s="351"/>
    </row>
    <row r="80" spans="2:12" ht="53.25" customHeight="1">
      <c r="B80" s="350" t="s">
        <v>60</v>
      </c>
      <c r="C80" s="351"/>
      <c r="D80" s="351"/>
      <c r="E80" s="351"/>
      <c r="F80" s="351"/>
      <c r="G80" s="351"/>
      <c r="H80" s="351"/>
      <c r="I80" s="351"/>
      <c r="J80" s="351"/>
      <c r="K80" s="351"/>
      <c r="L80" s="351"/>
    </row>
    <row r="81" spans="2:12" ht="78" customHeight="1">
      <c r="B81" s="350" t="s">
        <v>95</v>
      </c>
      <c r="C81" s="351"/>
      <c r="D81" s="351"/>
      <c r="E81" s="351"/>
      <c r="F81" s="351"/>
      <c r="G81" s="351"/>
      <c r="H81" s="351"/>
      <c r="I81" s="351"/>
      <c r="J81" s="351"/>
      <c r="K81" s="351"/>
      <c r="L81" s="351"/>
    </row>
    <row r="82" spans="2:12" ht="33" customHeight="1">
      <c r="B82" s="350" t="s">
        <v>62</v>
      </c>
      <c r="C82" s="351"/>
      <c r="D82" s="351"/>
      <c r="E82" s="351"/>
      <c r="F82" s="351"/>
      <c r="G82" s="351"/>
      <c r="H82" s="351"/>
      <c r="I82" s="351"/>
      <c r="J82" s="351"/>
      <c r="K82" s="351"/>
      <c r="L82" s="351"/>
    </row>
  </sheetData>
  <mergeCells count="6">
    <mergeCell ref="B81:L81"/>
    <mergeCell ref="B82:L82"/>
    <mergeCell ref="B5:B6"/>
    <mergeCell ref="C5:C6"/>
    <mergeCell ref="B79:L79"/>
    <mergeCell ref="B80:L80"/>
  </mergeCells>
  <phoneticPr fontId="10"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workbookViewId="0"/>
  </sheetViews>
  <sheetFormatPr defaultColWidth="12.83203125" defaultRowHeight="15"/>
  <cols>
    <col min="1" max="1" width="4.6640625" style="2" customWidth="1"/>
    <col min="2" max="2" width="14.1640625" style="2" customWidth="1"/>
    <col min="3" max="3" width="10" style="2" customWidth="1"/>
    <col min="4" max="4" width="9.83203125" style="2" customWidth="1"/>
    <col min="5" max="8" width="10" style="2" customWidth="1"/>
    <col min="9" max="9" width="10.6640625" style="2" customWidth="1"/>
    <col min="10" max="10" width="10.5" style="2" customWidth="1"/>
    <col min="11" max="11" width="10" style="2" customWidth="1"/>
    <col min="12" max="12" width="9.83203125" style="2" customWidth="1"/>
    <col min="13" max="34" width="12.83203125" style="2"/>
    <col min="35" max="35" width="6.1640625" style="2" customWidth="1"/>
    <col min="36" max="16384" width="12.83203125" style="2"/>
  </cols>
  <sheetData>
    <row r="1" spans="1:12" ht="15.75">
      <c r="A1" s="1"/>
      <c r="B1" s="148"/>
    </row>
    <row r="2" spans="1:12">
      <c r="A2" s="212"/>
      <c r="B2" s="3" t="s">
        <v>63</v>
      </c>
      <c r="C2" s="4"/>
      <c r="D2" s="4"/>
      <c r="E2" s="4"/>
      <c r="F2" s="4"/>
      <c r="G2" s="4"/>
      <c r="H2" s="4"/>
      <c r="I2" s="4"/>
      <c r="J2" s="4"/>
      <c r="K2" s="4"/>
      <c r="L2" s="4"/>
    </row>
    <row r="3" spans="1:12" ht="15.75">
      <c r="B3" s="5" t="s">
        <v>64</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c r="B7" s="11"/>
      <c r="C7" s="153" t="s">
        <v>166</v>
      </c>
      <c r="D7" s="170">
        <v>210.2</v>
      </c>
      <c r="E7" s="170">
        <v>274</v>
      </c>
      <c r="F7" s="170">
        <v>167.5</v>
      </c>
      <c r="G7" s="170">
        <v>205.9</v>
      </c>
      <c r="H7" s="170">
        <v>266.8</v>
      </c>
      <c r="I7" s="170">
        <v>165.8</v>
      </c>
      <c r="J7" s="170">
        <v>253.1</v>
      </c>
      <c r="K7" s="170">
        <v>345.6</v>
      </c>
      <c r="L7" s="170">
        <v>184.4</v>
      </c>
    </row>
    <row r="8" spans="1:12">
      <c r="B8" s="11"/>
      <c r="C8" s="153" t="s">
        <v>252</v>
      </c>
      <c r="D8" s="156">
        <v>212.3</v>
      </c>
      <c r="E8" s="156">
        <v>270.2</v>
      </c>
      <c r="F8" s="156">
        <v>174.8</v>
      </c>
      <c r="G8" s="156">
        <v>206.4</v>
      </c>
      <c r="H8" s="156">
        <v>260.3</v>
      </c>
      <c r="I8" s="156">
        <v>172.2</v>
      </c>
      <c r="J8" s="156">
        <v>272.60000000000002</v>
      </c>
      <c r="K8" s="156">
        <v>367.8</v>
      </c>
      <c r="L8" s="156">
        <v>203.7</v>
      </c>
    </row>
    <row r="9" spans="1:12">
      <c r="B9" s="11"/>
      <c r="C9" s="153" t="s">
        <v>253</v>
      </c>
      <c r="D9" s="156">
        <v>215.4</v>
      </c>
      <c r="E9" s="156">
        <v>280.89999999999998</v>
      </c>
      <c r="F9" s="156">
        <v>173.6</v>
      </c>
      <c r="G9" s="156">
        <v>210.9</v>
      </c>
      <c r="H9" s="156">
        <v>273.2</v>
      </c>
      <c r="I9" s="156">
        <v>171.9</v>
      </c>
      <c r="J9" s="156">
        <v>262.5</v>
      </c>
      <c r="K9" s="156">
        <v>357.9</v>
      </c>
      <c r="L9" s="156">
        <v>194.6</v>
      </c>
    </row>
    <row r="10" spans="1:12">
      <c r="B10" s="11"/>
      <c r="C10" s="153" t="s">
        <v>254</v>
      </c>
      <c r="D10" s="156">
        <v>215.2</v>
      </c>
      <c r="E10" s="156">
        <v>282.3</v>
      </c>
      <c r="F10" s="156">
        <v>172.5</v>
      </c>
      <c r="G10" s="156">
        <v>210.2</v>
      </c>
      <c r="H10" s="156">
        <v>273.89999999999998</v>
      </c>
      <c r="I10" s="156">
        <v>170.4</v>
      </c>
      <c r="J10" s="156">
        <v>262.2</v>
      </c>
      <c r="K10" s="156">
        <v>359.5</v>
      </c>
      <c r="L10" s="156">
        <v>193.6</v>
      </c>
    </row>
    <row r="11" spans="1:12">
      <c r="B11" s="11"/>
      <c r="C11" s="153" t="s">
        <v>255</v>
      </c>
      <c r="D11" s="156">
        <v>214.8</v>
      </c>
      <c r="E11" s="156">
        <v>279.5</v>
      </c>
      <c r="F11" s="156">
        <v>173.9</v>
      </c>
      <c r="G11" s="156">
        <v>209.2</v>
      </c>
      <c r="H11" s="156">
        <v>269</v>
      </c>
      <c r="I11" s="156">
        <v>172.1</v>
      </c>
      <c r="J11" s="156">
        <v>269.8</v>
      </c>
      <c r="K11" s="156">
        <v>382.3</v>
      </c>
      <c r="L11" s="156">
        <v>192.5</v>
      </c>
    </row>
    <row r="12" spans="1:12" ht="15.75">
      <c r="B12" s="152"/>
      <c r="C12" s="153" t="s">
        <v>256</v>
      </c>
      <c r="D12" s="156">
        <v>216.7</v>
      </c>
      <c r="E12" s="156">
        <v>281.39999999999998</v>
      </c>
      <c r="F12" s="156">
        <v>176.2</v>
      </c>
      <c r="G12" s="156">
        <v>211.3</v>
      </c>
      <c r="H12" s="156">
        <v>272.5</v>
      </c>
      <c r="I12" s="156">
        <v>173.5</v>
      </c>
      <c r="J12" s="156">
        <v>271.39999999999998</v>
      </c>
      <c r="K12" s="156">
        <v>370</v>
      </c>
      <c r="L12" s="156">
        <v>203.8</v>
      </c>
    </row>
    <row r="13" spans="1:12">
      <c r="B13" s="11"/>
      <c r="C13" s="153" t="s">
        <v>257</v>
      </c>
      <c r="D13" s="156">
        <v>213.8</v>
      </c>
      <c r="E13" s="156">
        <v>281.89999999999998</v>
      </c>
      <c r="F13" s="156">
        <v>171.1</v>
      </c>
      <c r="G13" s="156">
        <v>207.7</v>
      </c>
      <c r="H13" s="156">
        <v>272.5</v>
      </c>
      <c r="I13" s="156">
        <v>167.7</v>
      </c>
      <c r="J13" s="156">
        <v>270.60000000000002</v>
      </c>
      <c r="K13" s="156">
        <v>372.4</v>
      </c>
      <c r="L13" s="156">
        <v>200.8</v>
      </c>
    </row>
    <row r="14" spans="1:12">
      <c r="B14" s="11"/>
      <c r="C14" s="153" t="s">
        <v>258</v>
      </c>
      <c r="D14" s="156">
        <v>215.4</v>
      </c>
      <c r="E14" s="156">
        <v>278.5</v>
      </c>
      <c r="F14" s="156">
        <v>176.2</v>
      </c>
      <c r="G14" s="156">
        <v>210.3</v>
      </c>
      <c r="H14" s="156">
        <v>269.60000000000002</v>
      </c>
      <c r="I14" s="156">
        <v>173.8</v>
      </c>
      <c r="J14" s="156">
        <v>266.7</v>
      </c>
      <c r="K14" s="156">
        <v>367.6</v>
      </c>
      <c r="L14" s="156">
        <v>200.3</v>
      </c>
    </row>
    <row r="15" spans="1:12" ht="15.75">
      <c r="B15" s="152"/>
      <c r="C15" s="153" t="s">
        <v>259</v>
      </c>
      <c r="D15" s="156">
        <v>216.2</v>
      </c>
      <c r="E15" s="156">
        <v>277.2</v>
      </c>
      <c r="F15" s="156">
        <v>177.3</v>
      </c>
      <c r="G15" s="156">
        <v>210.3</v>
      </c>
      <c r="H15" s="156">
        <v>269.39999999999998</v>
      </c>
      <c r="I15" s="156">
        <v>173.2</v>
      </c>
      <c r="J15" s="156">
        <v>271.39999999999998</v>
      </c>
      <c r="K15" s="156">
        <v>353.5</v>
      </c>
      <c r="L15" s="156">
        <v>214.6</v>
      </c>
    </row>
    <row r="16" spans="1:12">
      <c r="B16" s="11"/>
      <c r="C16" s="153" t="s">
        <v>260</v>
      </c>
      <c r="D16" s="156">
        <v>217.8</v>
      </c>
      <c r="E16" s="156">
        <v>277.7</v>
      </c>
      <c r="F16" s="156">
        <v>180.2</v>
      </c>
      <c r="G16" s="156">
        <v>212.5</v>
      </c>
      <c r="H16" s="156">
        <v>269.3</v>
      </c>
      <c r="I16" s="156">
        <v>177.6</v>
      </c>
      <c r="J16" s="156">
        <v>262.39999999999998</v>
      </c>
      <c r="K16" s="156">
        <v>352.9</v>
      </c>
      <c r="L16" s="156">
        <v>200.1</v>
      </c>
    </row>
    <row r="17" spans="2:12">
      <c r="B17" s="11"/>
      <c r="C17" s="153" t="s">
        <v>167</v>
      </c>
      <c r="D17" s="156">
        <v>217.2</v>
      </c>
      <c r="E17" s="156">
        <v>282.60000000000002</v>
      </c>
      <c r="F17" s="156">
        <v>176.4</v>
      </c>
      <c r="G17" s="156">
        <v>210.9</v>
      </c>
      <c r="H17" s="156">
        <v>272.60000000000002</v>
      </c>
      <c r="I17" s="156">
        <v>172.9</v>
      </c>
      <c r="J17" s="156">
        <v>268.8</v>
      </c>
      <c r="K17" s="156">
        <v>370.5</v>
      </c>
      <c r="L17" s="156">
        <v>201.8</v>
      </c>
    </row>
    <row r="18" spans="2:12">
      <c r="B18" s="11"/>
      <c r="C18" s="153" t="s">
        <v>168</v>
      </c>
      <c r="D18" s="156">
        <v>222.7</v>
      </c>
      <c r="E18" s="156">
        <v>286.8</v>
      </c>
      <c r="F18" s="156">
        <v>183.8</v>
      </c>
      <c r="G18" s="156">
        <v>216.6</v>
      </c>
      <c r="H18" s="156">
        <v>277.39999999999998</v>
      </c>
      <c r="I18" s="156">
        <v>180.3</v>
      </c>
      <c r="J18" s="156">
        <v>274.60000000000002</v>
      </c>
      <c r="K18" s="156">
        <v>369.4</v>
      </c>
      <c r="L18" s="156">
        <v>212.4</v>
      </c>
    </row>
    <row r="19" spans="2:12">
      <c r="B19" s="11"/>
      <c r="C19" s="153" t="s">
        <v>169</v>
      </c>
      <c r="D19" s="156">
        <v>218.8</v>
      </c>
      <c r="E19" s="156">
        <v>284</v>
      </c>
      <c r="F19" s="156">
        <v>177.7</v>
      </c>
      <c r="G19" s="156">
        <v>211.5</v>
      </c>
      <c r="H19" s="156">
        <v>272.5</v>
      </c>
      <c r="I19" s="156">
        <v>173.4</v>
      </c>
      <c r="J19" s="156">
        <v>278.2</v>
      </c>
      <c r="K19" s="156">
        <v>384.8</v>
      </c>
      <c r="L19" s="156">
        <v>208.8</v>
      </c>
    </row>
    <row r="20" spans="2:12">
      <c r="B20" s="11"/>
      <c r="C20" s="153" t="s">
        <v>170</v>
      </c>
      <c r="D20" s="156">
        <v>215.3</v>
      </c>
      <c r="E20" s="156">
        <v>276.3</v>
      </c>
      <c r="F20" s="156">
        <v>178</v>
      </c>
      <c r="G20" s="156">
        <v>208.3</v>
      </c>
      <c r="H20" s="156">
        <v>264.60000000000002</v>
      </c>
      <c r="I20" s="156">
        <v>174.5</v>
      </c>
      <c r="J20" s="156">
        <v>271.3</v>
      </c>
      <c r="K20" s="156">
        <v>373.3</v>
      </c>
      <c r="L20" s="156">
        <v>205</v>
      </c>
    </row>
    <row r="21" spans="2:12">
      <c r="B21" s="11"/>
      <c r="C21" s="153">
        <v>1994</v>
      </c>
      <c r="D21" s="156">
        <v>215</v>
      </c>
      <c r="E21" s="156">
        <v>274.60000000000002</v>
      </c>
      <c r="F21" s="156">
        <v>177.6</v>
      </c>
      <c r="G21" s="156">
        <v>207.7</v>
      </c>
      <c r="H21" s="156">
        <v>263.10000000000002</v>
      </c>
      <c r="I21" s="156">
        <v>173.7</v>
      </c>
      <c r="J21" s="156">
        <v>275</v>
      </c>
      <c r="K21" s="156">
        <v>373.1</v>
      </c>
      <c r="L21" s="156">
        <v>208.9</v>
      </c>
    </row>
    <row r="22" spans="2:12" s="14" customFormat="1">
      <c r="B22" s="11"/>
      <c r="C22" s="153">
        <v>1995</v>
      </c>
      <c r="D22" s="156">
        <v>212.2</v>
      </c>
      <c r="E22" s="156">
        <v>269.39999999999998</v>
      </c>
      <c r="F22" s="156">
        <v>176.8</v>
      </c>
      <c r="G22" s="156">
        <v>205.8</v>
      </c>
      <c r="H22" s="156">
        <v>259.5</v>
      </c>
      <c r="I22" s="156">
        <v>173</v>
      </c>
      <c r="J22" s="156">
        <v>265.3</v>
      </c>
      <c r="K22" s="156">
        <v>357.7</v>
      </c>
      <c r="L22" s="156">
        <v>204.8</v>
      </c>
    </row>
    <row r="23" spans="2:12" ht="15.75">
      <c r="B23" s="152" t="s">
        <v>52</v>
      </c>
      <c r="C23" s="153">
        <v>1996</v>
      </c>
      <c r="D23" s="156">
        <v>210.6</v>
      </c>
      <c r="E23" s="156">
        <v>266</v>
      </c>
      <c r="F23" s="156">
        <v>175.7</v>
      </c>
      <c r="G23" s="156">
        <v>203.8</v>
      </c>
      <c r="H23" s="156">
        <v>256.5</v>
      </c>
      <c r="I23" s="156">
        <v>171.1</v>
      </c>
      <c r="J23" s="156">
        <v>268.2</v>
      </c>
      <c r="K23" s="156">
        <v>353.1</v>
      </c>
      <c r="L23" s="156">
        <v>212.9</v>
      </c>
    </row>
    <row r="24" spans="2:12">
      <c r="B24" s="11"/>
      <c r="C24" s="153">
        <v>1997</v>
      </c>
      <c r="D24" s="156">
        <v>207.6</v>
      </c>
      <c r="E24" s="156">
        <v>262.3</v>
      </c>
      <c r="F24" s="156">
        <v>173.8</v>
      </c>
      <c r="G24" s="156">
        <v>201.5</v>
      </c>
      <c r="H24" s="156">
        <v>254</v>
      </c>
      <c r="I24" s="156">
        <v>169.1</v>
      </c>
      <c r="J24" s="156">
        <v>259.60000000000002</v>
      </c>
      <c r="K24" s="156">
        <v>338.7</v>
      </c>
      <c r="L24" s="156">
        <v>209.2</v>
      </c>
    </row>
    <row r="25" spans="2:12">
      <c r="B25" s="11"/>
      <c r="C25" s="153">
        <v>1998</v>
      </c>
      <c r="D25" s="156">
        <v>204.2</v>
      </c>
      <c r="E25" s="156">
        <v>256.5</v>
      </c>
      <c r="F25" s="156">
        <v>171.2</v>
      </c>
      <c r="G25" s="156">
        <v>197.9</v>
      </c>
      <c r="H25" s="156">
        <v>246.2</v>
      </c>
      <c r="I25" s="156">
        <v>167.7</v>
      </c>
      <c r="J25" s="156">
        <v>260.10000000000002</v>
      </c>
      <c r="K25" s="156">
        <v>352.4</v>
      </c>
      <c r="L25" s="156">
        <v>201.2</v>
      </c>
    </row>
    <row r="26" spans="2:12">
      <c r="B26" s="11"/>
      <c r="C26" s="153">
        <v>1999</v>
      </c>
      <c r="D26" s="156">
        <v>204.5</v>
      </c>
      <c r="E26" s="156">
        <v>254.3</v>
      </c>
      <c r="F26" s="156">
        <v>172.7</v>
      </c>
      <c r="G26" s="156">
        <v>199.2</v>
      </c>
      <c r="H26" s="156">
        <v>247.6</v>
      </c>
      <c r="I26" s="156">
        <v>168.4</v>
      </c>
      <c r="J26" s="156">
        <v>250.6</v>
      </c>
      <c r="K26" s="156">
        <v>320.39999999999998</v>
      </c>
      <c r="L26" s="156">
        <v>205.9</v>
      </c>
    </row>
    <row r="27" spans="2:12">
      <c r="B27" s="11"/>
      <c r="C27" s="153">
        <v>2000</v>
      </c>
      <c r="D27" s="156">
        <v>202.9</v>
      </c>
      <c r="E27" s="156">
        <v>252.6</v>
      </c>
      <c r="F27" s="156">
        <v>171.7</v>
      </c>
      <c r="G27" s="156">
        <v>197.7</v>
      </c>
      <c r="H27" s="156">
        <v>246.8</v>
      </c>
      <c r="I27" s="156">
        <v>167.1</v>
      </c>
      <c r="J27" s="156">
        <v>250.5</v>
      </c>
      <c r="K27" s="156">
        <v>310.60000000000002</v>
      </c>
      <c r="L27" s="156">
        <v>211.3</v>
      </c>
    </row>
    <row r="28" spans="2:12">
      <c r="B28" s="11"/>
      <c r="C28" s="8">
        <v>2001</v>
      </c>
      <c r="D28" s="156">
        <v>199</v>
      </c>
      <c r="E28" s="156">
        <v>248.4</v>
      </c>
      <c r="F28" s="156">
        <v>167.7</v>
      </c>
      <c r="G28" s="156">
        <v>194.2</v>
      </c>
      <c r="H28" s="156">
        <v>241.1</v>
      </c>
      <c r="I28" s="156">
        <v>164.5</v>
      </c>
      <c r="J28" s="156">
        <v>242.1</v>
      </c>
      <c r="K28" s="156">
        <v>318.60000000000002</v>
      </c>
      <c r="L28" s="156">
        <v>194.6</v>
      </c>
    </row>
    <row r="29" spans="2:12">
      <c r="B29" s="11"/>
      <c r="C29" s="153">
        <v>2002</v>
      </c>
      <c r="D29" s="155">
        <v>198.4</v>
      </c>
      <c r="E29" s="155">
        <v>243.2</v>
      </c>
      <c r="F29" s="155">
        <v>169.2</v>
      </c>
      <c r="G29" s="155">
        <v>193</v>
      </c>
      <c r="H29" s="155">
        <v>235.5</v>
      </c>
      <c r="I29" s="155">
        <v>165.3</v>
      </c>
      <c r="J29" s="155">
        <v>249.7</v>
      </c>
      <c r="K29" s="155">
        <v>322.89999999999998</v>
      </c>
      <c r="L29" s="155">
        <v>203.8</v>
      </c>
    </row>
    <row r="30" spans="2:12">
      <c r="B30" s="11"/>
      <c r="C30" s="153">
        <v>2003</v>
      </c>
      <c r="D30" s="155">
        <v>192.7</v>
      </c>
      <c r="E30" s="155">
        <v>236.7</v>
      </c>
      <c r="F30" s="155">
        <v>163.6</v>
      </c>
      <c r="G30" s="155">
        <v>188.2</v>
      </c>
      <c r="H30" s="155">
        <v>230.8</v>
      </c>
      <c r="I30" s="155">
        <v>159.80000000000001</v>
      </c>
      <c r="J30" s="155">
        <v>235.6</v>
      </c>
      <c r="K30" s="155">
        <v>302.2</v>
      </c>
      <c r="L30" s="155">
        <v>193.2</v>
      </c>
    </row>
    <row r="31" spans="2:12">
      <c r="B31" s="11"/>
      <c r="C31" s="153">
        <v>2004</v>
      </c>
      <c r="D31" s="155">
        <v>190.9</v>
      </c>
      <c r="E31" s="155">
        <v>235.1</v>
      </c>
      <c r="F31" s="155">
        <v>161.80000000000001</v>
      </c>
      <c r="G31" s="155">
        <v>185.6</v>
      </c>
      <c r="H31" s="155">
        <v>227</v>
      </c>
      <c r="I31" s="155">
        <v>158.1</v>
      </c>
      <c r="J31" s="155">
        <v>232.7</v>
      </c>
      <c r="K31" s="155">
        <v>304.39999999999998</v>
      </c>
      <c r="L31" s="155">
        <v>188.9</v>
      </c>
    </row>
    <row r="32" spans="2:12">
      <c r="B32" s="11"/>
      <c r="C32" s="153">
        <v>2005</v>
      </c>
      <c r="D32" s="155">
        <v>192.4</v>
      </c>
      <c r="E32" s="155">
        <v>232.9</v>
      </c>
      <c r="F32" s="155">
        <v>165.3</v>
      </c>
      <c r="G32" s="155">
        <v>188.1</v>
      </c>
      <c r="H32" s="155">
        <v>226.7</v>
      </c>
      <c r="I32" s="155">
        <v>162</v>
      </c>
      <c r="J32" s="155">
        <v>227.6</v>
      </c>
      <c r="K32" s="155">
        <v>289.7</v>
      </c>
      <c r="L32" s="155">
        <v>188.5</v>
      </c>
    </row>
    <row r="33" spans="2:12">
      <c r="B33" s="11"/>
      <c r="C33" s="153">
        <v>2006</v>
      </c>
      <c r="D33" s="155">
        <v>190.2</v>
      </c>
      <c r="E33" s="155">
        <v>228.2</v>
      </c>
      <c r="F33" s="155">
        <v>164.9</v>
      </c>
      <c r="G33" s="155">
        <v>184.3</v>
      </c>
      <c r="H33" s="155">
        <v>221.2</v>
      </c>
      <c r="I33" s="155">
        <v>159.4</v>
      </c>
      <c r="J33" s="155">
        <v>234.5</v>
      </c>
      <c r="K33" s="155">
        <v>287.10000000000002</v>
      </c>
      <c r="L33" s="155">
        <v>201.7</v>
      </c>
    </row>
    <row r="34" spans="2:12">
      <c r="B34" s="11"/>
      <c r="C34" s="153">
        <v>2007</v>
      </c>
      <c r="D34" s="155">
        <v>186.1</v>
      </c>
      <c r="E34" s="155">
        <v>225</v>
      </c>
      <c r="F34" s="155">
        <v>160.30000000000001</v>
      </c>
      <c r="G34" s="155">
        <v>180.6</v>
      </c>
      <c r="H34" s="155">
        <v>217.9</v>
      </c>
      <c r="I34" s="155">
        <v>155.30000000000001</v>
      </c>
      <c r="J34" s="155">
        <v>227.9</v>
      </c>
      <c r="K34" s="155">
        <v>284.3</v>
      </c>
      <c r="L34" s="155">
        <v>194.4</v>
      </c>
    </row>
    <row r="35" spans="2:12">
      <c r="B35" s="11"/>
      <c r="C35" s="153">
        <v>2008</v>
      </c>
      <c r="D35" s="155">
        <v>183.9</v>
      </c>
      <c r="E35" s="155">
        <v>220.7</v>
      </c>
      <c r="F35" s="155">
        <v>159</v>
      </c>
      <c r="G35" s="155">
        <v>178.9</v>
      </c>
      <c r="H35" s="155">
        <v>213.2</v>
      </c>
      <c r="I35" s="155">
        <v>155.6</v>
      </c>
      <c r="J35" s="155">
        <v>221.7</v>
      </c>
      <c r="K35" s="155">
        <v>283.3</v>
      </c>
      <c r="L35" s="155">
        <v>183.1</v>
      </c>
    </row>
    <row r="36" spans="2:12">
      <c r="B36" s="11"/>
      <c r="C36" s="153">
        <v>2009</v>
      </c>
      <c r="D36" s="155">
        <v>181.5</v>
      </c>
      <c r="E36" s="155">
        <v>218.8</v>
      </c>
      <c r="F36" s="155">
        <v>155.69999999999999</v>
      </c>
      <c r="G36" s="155">
        <v>176.7</v>
      </c>
      <c r="H36" s="155">
        <v>212.6</v>
      </c>
      <c r="I36" s="155">
        <v>151.80000000000001</v>
      </c>
      <c r="J36" s="155">
        <v>220.5</v>
      </c>
      <c r="K36" s="155">
        <v>272.7</v>
      </c>
      <c r="L36" s="155">
        <v>186.4</v>
      </c>
    </row>
    <row r="37" spans="2:12">
      <c r="B37" s="11"/>
      <c r="C37" s="153">
        <v>2010</v>
      </c>
      <c r="D37" s="155">
        <v>182.3</v>
      </c>
      <c r="E37" s="155">
        <v>218.7</v>
      </c>
      <c r="F37" s="155">
        <v>157.19999999999999</v>
      </c>
      <c r="G37" s="155">
        <v>178.1</v>
      </c>
      <c r="H37" s="155">
        <v>213.3</v>
      </c>
      <c r="I37" s="155">
        <v>153.4</v>
      </c>
      <c r="J37" s="155">
        <v>217.2</v>
      </c>
      <c r="K37" s="155">
        <v>269.39999999999998</v>
      </c>
      <c r="L37" s="155">
        <v>185.5</v>
      </c>
    </row>
    <row r="38" spans="2:12">
      <c r="B38" s="11"/>
      <c r="C38" s="153">
        <v>2011</v>
      </c>
      <c r="D38" s="155">
        <v>177.3</v>
      </c>
      <c r="E38" s="155">
        <v>211.1</v>
      </c>
      <c r="F38" s="155">
        <v>153.4</v>
      </c>
      <c r="G38" s="155">
        <v>173.4</v>
      </c>
      <c r="H38" s="155">
        <v>205.9</v>
      </c>
      <c r="I38" s="155">
        <v>149.9</v>
      </c>
      <c r="J38" s="155">
        <v>213</v>
      </c>
      <c r="K38" s="155">
        <v>266.60000000000002</v>
      </c>
      <c r="L38" s="155">
        <v>178.7</v>
      </c>
    </row>
    <row r="39" spans="2:12">
      <c r="B39" s="11"/>
      <c r="C39" s="153">
        <v>2012</v>
      </c>
      <c r="D39" s="155">
        <v>174.9</v>
      </c>
      <c r="E39" s="155">
        <v>208.9</v>
      </c>
      <c r="F39" s="155">
        <v>150.6</v>
      </c>
      <c r="G39" s="155">
        <v>170.8</v>
      </c>
      <c r="H39" s="155">
        <v>203.5</v>
      </c>
      <c r="I39" s="155">
        <v>147.19999999999999</v>
      </c>
      <c r="J39" s="155">
        <v>210.4</v>
      </c>
      <c r="K39" s="155">
        <v>260.5</v>
      </c>
      <c r="L39" s="155">
        <v>177.7</v>
      </c>
    </row>
    <row r="40" spans="2:12">
      <c r="B40" s="11"/>
      <c r="C40" s="153">
        <v>2013</v>
      </c>
      <c r="D40" s="155">
        <v>170.7</v>
      </c>
      <c r="E40" s="155">
        <v>203.1</v>
      </c>
      <c r="F40" s="155">
        <v>147.9</v>
      </c>
      <c r="G40" s="155">
        <v>166.7</v>
      </c>
      <c r="H40" s="155">
        <v>198.3</v>
      </c>
      <c r="I40" s="155">
        <v>144</v>
      </c>
      <c r="J40" s="155">
        <v>207.3</v>
      </c>
      <c r="K40" s="155">
        <v>252</v>
      </c>
      <c r="L40" s="155">
        <v>178.8</v>
      </c>
    </row>
    <row r="41" spans="2:12">
      <c r="B41" s="11"/>
      <c r="C41" s="153">
        <v>2014</v>
      </c>
      <c r="D41" s="155">
        <v>173.3</v>
      </c>
      <c r="E41" s="155">
        <v>204.3</v>
      </c>
      <c r="F41" s="155">
        <v>151</v>
      </c>
      <c r="G41" s="155">
        <v>171.1</v>
      </c>
      <c r="H41" s="155">
        <v>200.9</v>
      </c>
      <c r="I41" s="155">
        <v>149.6</v>
      </c>
      <c r="J41" s="155">
        <v>196.7</v>
      </c>
      <c r="K41" s="155">
        <v>242.3</v>
      </c>
      <c r="L41" s="155">
        <v>167</v>
      </c>
    </row>
    <row r="42" spans="2:12">
      <c r="B42" s="11"/>
      <c r="C42" s="153"/>
      <c r="D42" s="155"/>
      <c r="E42" s="155"/>
      <c r="F42" s="155"/>
      <c r="G42" s="155"/>
      <c r="H42" s="155"/>
      <c r="I42" s="155"/>
      <c r="J42" s="155"/>
      <c r="K42" s="155"/>
      <c r="L42" s="155"/>
    </row>
    <row r="43" spans="2:12">
      <c r="B43" s="62"/>
      <c r="C43" s="159" t="s">
        <v>166</v>
      </c>
      <c r="D43" s="160">
        <v>207.9</v>
      </c>
      <c r="E43" s="160">
        <v>271.2</v>
      </c>
      <c r="F43" s="160">
        <v>166.7</v>
      </c>
      <c r="G43" s="160">
        <v>204.2</v>
      </c>
      <c r="H43" s="160">
        <v>265.10000000000002</v>
      </c>
      <c r="I43" s="160">
        <v>165.2</v>
      </c>
      <c r="J43" s="160">
        <v>256.39999999999998</v>
      </c>
      <c r="K43" s="160">
        <v>353.4</v>
      </c>
      <c r="L43" s="160">
        <v>189.5</v>
      </c>
    </row>
    <row r="44" spans="2:12">
      <c r="B44" s="11"/>
      <c r="C44" s="153" t="s">
        <v>252</v>
      </c>
      <c r="D44" s="46">
        <v>206.4</v>
      </c>
      <c r="E44" s="46">
        <v>268.60000000000002</v>
      </c>
      <c r="F44" s="46">
        <v>166.2</v>
      </c>
      <c r="G44" s="46">
        <v>202.7</v>
      </c>
      <c r="H44" s="46">
        <v>262.2</v>
      </c>
      <c r="I44" s="46">
        <v>164.9</v>
      </c>
      <c r="J44" s="46">
        <v>255.3</v>
      </c>
      <c r="K44" s="46">
        <v>355.3</v>
      </c>
      <c r="L44" s="46">
        <v>186.5</v>
      </c>
    </row>
    <row r="45" spans="2:12">
      <c r="B45" s="11"/>
      <c r="C45" s="153" t="s">
        <v>253</v>
      </c>
      <c r="D45" s="46">
        <v>208.3</v>
      </c>
      <c r="E45" s="46">
        <v>271.89999999999998</v>
      </c>
      <c r="F45" s="46">
        <v>167.7</v>
      </c>
      <c r="G45" s="46">
        <v>204.7</v>
      </c>
      <c r="H45" s="46">
        <v>265.5</v>
      </c>
      <c r="I45" s="46">
        <v>166.5</v>
      </c>
      <c r="J45" s="46">
        <v>258.8</v>
      </c>
      <c r="K45" s="46">
        <v>361.3</v>
      </c>
      <c r="L45" s="46">
        <v>189.4</v>
      </c>
    </row>
    <row r="46" spans="2:12">
      <c r="B46" s="11"/>
      <c r="C46" s="153" t="s">
        <v>254</v>
      </c>
      <c r="D46" s="46">
        <v>209.1</v>
      </c>
      <c r="E46" s="46">
        <v>272.89999999999998</v>
      </c>
      <c r="F46" s="46">
        <v>168.5</v>
      </c>
      <c r="G46" s="46">
        <v>205.2</v>
      </c>
      <c r="H46" s="46">
        <v>266.10000000000002</v>
      </c>
      <c r="I46" s="46">
        <v>167</v>
      </c>
      <c r="J46" s="46">
        <v>262.2</v>
      </c>
      <c r="K46" s="46">
        <v>365.6</v>
      </c>
      <c r="L46" s="46">
        <v>192.4</v>
      </c>
    </row>
    <row r="47" spans="2:12">
      <c r="B47" s="11"/>
      <c r="C47" s="153" t="s">
        <v>255</v>
      </c>
      <c r="D47" s="46">
        <v>210.8</v>
      </c>
      <c r="E47" s="46">
        <v>273.8</v>
      </c>
      <c r="F47" s="46">
        <v>170.8</v>
      </c>
      <c r="G47" s="46">
        <v>206.7</v>
      </c>
      <c r="H47" s="46">
        <v>266.39999999999998</v>
      </c>
      <c r="I47" s="46">
        <v>169.4</v>
      </c>
      <c r="J47" s="46">
        <v>266.60000000000002</v>
      </c>
      <c r="K47" s="46">
        <v>374.5</v>
      </c>
      <c r="L47" s="46">
        <v>194.8</v>
      </c>
    </row>
    <row r="48" spans="2:12" ht="15.75">
      <c r="B48" s="152"/>
      <c r="C48" s="153" t="s">
        <v>256</v>
      </c>
      <c r="D48" s="46">
        <v>211.3</v>
      </c>
      <c r="E48" s="46">
        <v>274.39999999999998</v>
      </c>
      <c r="F48" s="46">
        <v>171.2</v>
      </c>
      <c r="G48" s="46">
        <v>207.3</v>
      </c>
      <c r="H48" s="46">
        <v>267.10000000000002</v>
      </c>
      <c r="I48" s="46">
        <v>169.9</v>
      </c>
      <c r="J48" s="46">
        <v>266.5</v>
      </c>
      <c r="K48" s="46">
        <v>373.9</v>
      </c>
      <c r="L48" s="46">
        <v>195.5</v>
      </c>
    </row>
    <row r="49" spans="2:12" ht="15.75">
      <c r="B49" s="161"/>
      <c r="C49" s="153" t="s">
        <v>257</v>
      </c>
      <c r="D49" s="46">
        <v>211.5</v>
      </c>
      <c r="E49" s="46">
        <v>274.5</v>
      </c>
      <c r="F49" s="46">
        <v>171.7</v>
      </c>
      <c r="G49" s="46">
        <v>207.5</v>
      </c>
      <c r="H49" s="46">
        <v>267.3</v>
      </c>
      <c r="I49" s="46">
        <v>170.2</v>
      </c>
      <c r="J49" s="46">
        <v>268.10000000000002</v>
      </c>
      <c r="K49" s="46">
        <v>375.7</v>
      </c>
      <c r="L49" s="46">
        <v>198.2</v>
      </c>
    </row>
    <row r="50" spans="2:12" ht="15.75">
      <c r="B50" s="152"/>
      <c r="C50" s="153" t="s">
        <v>258</v>
      </c>
      <c r="D50" s="46">
        <v>211.7</v>
      </c>
      <c r="E50" s="46">
        <v>274.8</v>
      </c>
      <c r="F50" s="46">
        <v>171.7</v>
      </c>
      <c r="G50" s="46">
        <v>207.7</v>
      </c>
      <c r="H50" s="46">
        <v>267.5</v>
      </c>
      <c r="I50" s="46">
        <v>170.2</v>
      </c>
      <c r="J50" s="46">
        <v>269.7</v>
      </c>
      <c r="K50" s="46">
        <v>380.2</v>
      </c>
      <c r="L50" s="46">
        <v>199</v>
      </c>
    </row>
    <row r="51" spans="2:12" ht="15.75">
      <c r="B51" s="161"/>
      <c r="C51" s="153" t="s">
        <v>259</v>
      </c>
      <c r="D51" s="46">
        <v>212.5</v>
      </c>
      <c r="E51" s="46">
        <v>275.5</v>
      </c>
      <c r="F51" s="46">
        <v>172.7</v>
      </c>
      <c r="G51" s="46">
        <v>208.4</v>
      </c>
      <c r="H51" s="46">
        <v>268.10000000000002</v>
      </c>
      <c r="I51" s="46">
        <v>171.3</v>
      </c>
      <c r="J51" s="46">
        <v>270.5</v>
      </c>
      <c r="K51" s="46">
        <v>381.9</v>
      </c>
      <c r="L51" s="46">
        <v>199.6</v>
      </c>
    </row>
    <row r="52" spans="2:12">
      <c r="B52" s="11"/>
      <c r="C52" s="153" t="s">
        <v>260</v>
      </c>
      <c r="D52" s="46">
        <v>214.2</v>
      </c>
      <c r="E52" s="46">
        <v>277.10000000000002</v>
      </c>
      <c r="F52" s="46">
        <v>174.4</v>
      </c>
      <c r="G52" s="46">
        <v>210</v>
      </c>
      <c r="H52" s="46">
        <v>269</v>
      </c>
      <c r="I52" s="46">
        <v>173.2</v>
      </c>
      <c r="J52" s="46">
        <v>274.7</v>
      </c>
      <c r="K52" s="46">
        <v>392.3</v>
      </c>
      <c r="L52" s="46">
        <v>200.6</v>
      </c>
    </row>
    <row r="53" spans="2:12">
      <c r="B53" s="11"/>
      <c r="C53" s="153" t="s">
        <v>167</v>
      </c>
      <c r="D53" s="46">
        <v>216</v>
      </c>
      <c r="E53" s="46">
        <v>280.39999999999998</v>
      </c>
      <c r="F53" s="46">
        <v>175.7</v>
      </c>
      <c r="G53" s="46">
        <v>211.6</v>
      </c>
      <c r="H53" s="46">
        <v>272.2</v>
      </c>
      <c r="I53" s="46">
        <v>174</v>
      </c>
      <c r="J53" s="46">
        <v>279.5</v>
      </c>
      <c r="K53" s="46">
        <v>397.9</v>
      </c>
      <c r="L53" s="46">
        <v>205.9</v>
      </c>
    </row>
    <row r="54" spans="2:12">
      <c r="B54" s="11"/>
      <c r="C54" s="153" t="s">
        <v>168</v>
      </c>
      <c r="D54" s="46">
        <v>215.8</v>
      </c>
      <c r="E54" s="46">
        <v>278.60000000000002</v>
      </c>
      <c r="F54" s="46">
        <v>176.1</v>
      </c>
      <c r="G54" s="46">
        <v>211.5</v>
      </c>
      <c r="H54" s="46">
        <v>271.10000000000002</v>
      </c>
      <c r="I54" s="46">
        <v>174.4</v>
      </c>
      <c r="J54" s="46">
        <v>278.3</v>
      </c>
      <c r="K54" s="46">
        <v>391.8</v>
      </c>
      <c r="L54" s="46">
        <v>207.6</v>
      </c>
    </row>
    <row r="55" spans="2:12">
      <c r="B55" s="11"/>
      <c r="C55" s="153">
        <v>1992</v>
      </c>
      <c r="D55" s="46">
        <v>214.3</v>
      </c>
      <c r="E55" s="46">
        <v>276.2</v>
      </c>
      <c r="F55" s="46">
        <v>175.5</v>
      </c>
      <c r="G55" s="46">
        <v>210.3</v>
      </c>
      <c r="H55" s="46">
        <v>268.89999999999998</v>
      </c>
      <c r="I55" s="46">
        <v>173.8</v>
      </c>
      <c r="J55" s="46">
        <v>275.10000000000002</v>
      </c>
      <c r="K55" s="46">
        <v>386</v>
      </c>
      <c r="L55" s="46">
        <v>206.6</v>
      </c>
    </row>
    <row r="56" spans="2:12">
      <c r="B56" s="11"/>
      <c r="C56" s="154" t="s">
        <v>170</v>
      </c>
      <c r="D56" s="155">
        <v>214.6</v>
      </c>
      <c r="E56" s="155">
        <v>275.8</v>
      </c>
      <c r="F56" s="155">
        <v>175.9</v>
      </c>
      <c r="G56" s="155">
        <v>210.3</v>
      </c>
      <c r="H56" s="155">
        <v>268</v>
      </c>
      <c r="I56" s="155">
        <v>174.2</v>
      </c>
      <c r="J56" s="155">
        <v>276.89999999999998</v>
      </c>
      <c r="K56" s="155">
        <v>390.3</v>
      </c>
      <c r="L56" s="155">
        <v>207</v>
      </c>
    </row>
    <row r="57" spans="2:12">
      <c r="B57" s="162"/>
      <c r="C57" s="153">
        <v>1994</v>
      </c>
      <c r="D57" s="155">
        <v>213.1</v>
      </c>
      <c r="E57" s="163">
        <v>272.2</v>
      </c>
      <c r="F57" s="163">
        <v>175.6</v>
      </c>
      <c r="G57" s="163">
        <v>209.3</v>
      </c>
      <c r="H57" s="163">
        <v>264.89999999999998</v>
      </c>
      <c r="I57" s="163">
        <v>174.3</v>
      </c>
      <c r="J57" s="163">
        <v>271.7</v>
      </c>
      <c r="K57" s="163">
        <v>379.7</v>
      </c>
      <c r="L57" s="163">
        <v>205</v>
      </c>
    </row>
    <row r="58" spans="2:12" s="14" customFormat="1">
      <c r="B58" s="162"/>
      <c r="C58" s="154" t="s">
        <v>56</v>
      </c>
      <c r="D58" s="155">
        <v>211.7</v>
      </c>
      <c r="E58" s="164">
        <v>268.8</v>
      </c>
      <c r="F58" s="164">
        <v>175.4</v>
      </c>
      <c r="G58" s="164">
        <v>207.8</v>
      </c>
      <c r="H58" s="164">
        <v>261.8</v>
      </c>
      <c r="I58" s="164">
        <v>173.7</v>
      </c>
      <c r="J58" s="164">
        <v>269.60000000000002</v>
      </c>
      <c r="K58" s="164">
        <v>372.8</v>
      </c>
      <c r="L58" s="164">
        <v>206</v>
      </c>
    </row>
    <row r="59" spans="2:12" ht="15.75">
      <c r="B59" s="152" t="s">
        <v>54</v>
      </c>
      <c r="C59" s="154" t="s">
        <v>57</v>
      </c>
      <c r="D59" s="155">
        <v>208.7</v>
      </c>
      <c r="E59" s="164">
        <v>263.2</v>
      </c>
      <c r="F59" s="164">
        <v>173.4</v>
      </c>
      <c r="G59" s="164">
        <v>205.3</v>
      </c>
      <c r="H59" s="164">
        <v>256.8</v>
      </c>
      <c r="I59" s="164">
        <v>172.1</v>
      </c>
      <c r="J59" s="164">
        <v>264.89999999999998</v>
      </c>
      <c r="K59" s="164">
        <v>365.3</v>
      </c>
      <c r="L59" s="164">
        <v>202.3</v>
      </c>
    </row>
    <row r="60" spans="2:12" ht="15.75">
      <c r="B60" s="161" t="s">
        <v>55</v>
      </c>
      <c r="C60" s="154" t="s">
        <v>58</v>
      </c>
      <c r="D60" s="155">
        <v>205.7</v>
      </c>
      <c r="E60" s="164">
        <v>258</v>
      </c>
      <c r="F60" s="164">
        <v>171.6</v>
      </c>
      <c r="G60" s="164">
        <v>202.2</v>
      </c>
      <c r="H60" s="164">
        <v>251.9</v>
      </c>
      <c r="I60" s="164">
        <v>170</v>
      </c>
      <c r="J60" s="164">
        <v>262.10000000000002</v>
      </c>
      <c r="K60" s="164">
        <v>354.7</v>
      </c>
      <c r="L60" s="164">
        <v>204.4</v>
      </c>
    </row>
    <row r="61" spans="2:12">
      <c r="B61" s="162"/>
      <c r="C61" s="154" t="s">
        <v>59</v>
      </c>
      <c r="D61" s="164">
        <v>202.4</v>
      </c>
      <c r="E61" s="164">
        <v>252.4</v>
      </c>
      <c r="F61" s="164">
        <v>169.2</v>
      </c>
      <c r="G61" s="164">
        <v>199.3</v>
      </c>
      <c r="H61" s="164">
        <v>246.9</v>
      </c>
      <c r="I61" s="164">
        <v>167.7</v>
      </c>
      <c r="J61" s="164">
        <v>255.1</v>
      </c>
      <c r="K61" s="164">
        <v>343.1</v>
      </c>
      <c r="L61" s="164">
        <v>200</v>
      </c>
    </row>
    <row r="62" spans="2:12">
      <c r="B62" s="162"/>
      <c r="C62" s="153">
        <v>1999</v>
      </c>
      <c r="D62" s="123">
        <v>202.7</v>
      </c>
      <c r="E62" s="164">
        <v>251.6</v>
      </c>
      <c r="F62" s="164">
        <v>169.9</v>
      </c>
      <c r="G62" s="164">
        <v>199.8</v>
      </c>
      <c r="H62" s="164">
        <v>246.5</v>
      </c>
      <c r="I62" s="164">
        <v>168.6</v>
      </c>
      <c r="J62" s="164">
        <v>254.4</v>
      </c>
      <c r="K62" s="164">
        <v>340.5</v>
      </c>
      <c r="L62" s="164">
        <v>200.2</v>
      </c>
    </row>
    <row r="63" spans="2:12">
      <c r="B63" s="162"/>
      <c r="C63" s="8">
        <v>2000</v>
      </c>
      <c r="D63" s="123">
        <v>201</v>
      </c>
      <c r="E63" s="123">
        <v>247.4</v>
      </c>
      <c r="F63" s="123">
        <v>169.6</v>
      </c>
      <c r="G63" s="123">
        <v>198.4</v>
      </c>
      <c r="H63" s="123">
        <v>242.5</v>
      </c>
      <c r="I63" s="123">
        <v>168.7</v>
      </c>
      <c r="J63" s="123">
        <v>249.6</v>
      </c>
      <c r="K63" s="123">
        <v>333.2</v>
      </c>
      <c r="L63" s="123">
        <v>196.6</v>
      </c>
    </row>
    <row r="64" spans="2:12">
      <c r="B64" s="162"/>
      <c r="C64" s="8">
        <v>2001</v>
      </c>
      <c r="D64" s="123">
        <v>196</v>
      </c>
      <c r="E64" s="123">
        <v>243.7</v>
      </c>
      <c r="F64" s="123">
        <v>164.7</v>
      </c>
      <c r="G64" s="123">
        <v>193.9</v>
      </c>
      <c r="H64" s="123">
        <v>239.2</v>
      </c>
      <c r="I64" s="123">
        <v>163.9</v>
      </c>
      <c r="J64" s="123">
        <v>243.1</v>
      </c>
      <c r="K64" s="123">
        <v>330.9</v>
      </c>
      <c r="L64" s="123">
        <v>191.3</v>
      </c>
    </row>
    <row r="65" spans="2:12">
      <c r="B65" s="162"/>
      <c r="C65" s="8">
        <v>2002</v>
      </c>
      <c r="D65" s="123">
        <v>193.5</v>
      </c>
      <c r="E65" s="123">
        <v>238.9</v>
      </c>
      <c r="F65" s="123">
        <v>163.1</v>
      </c>
      <c r="G65" s="123">
        <v>191.7</v>
      </c>
      <c r="H65" s="123">
        <v>235.2</v>
      </c>
      <c r="I65" s="123">
        <v>162.4</v>
      </c>
      <c r="J65" s="123">
        <v>238.8</v>
      </c>
      <c r="K65" s="123">
        <v>319.60000000000002</v>
      </c>
      <c r="L65" s="123">
        <v>190.3</v>
      </c>
    </row>
    <row r="66" spans="2:12">
      <c r="B66" s="162"/>
      <c r="C66" s="8">
        <v>2003</v>
      </c>
      <c r="D66" s="123">
        <v>190.1</v>
      </c>
      <c r="E66" s="123">
        <v>233.3</v>
      </c>
      <c r="F66" s="123">
        <v>160.9</v>
      </c>
      <c r="G66" s="123">
        <v>188.5</v>
      </c>
      <c r="H66" s="123">
        <v>230.1</v>
      </c>
      <c r="I66" s="123">
        <v>160.19999999999999</v>
      </c>
      <c r="J66" s="123">
        <v>233.3</v>
      </c>
      <c r="K66" s="123">
        <v>308.8</v>
      </c>
      <c r="L66" s="123">
        <v>187.7</v>
      </c>
    </row>
    <row r="67" spans="2:12">
      <c r="B67" s="162"/>
      <c r="C67" s="8">
        <v>2004</v>
      </c>
      <c r="D67" s="123">
        <v>185.8</v>
      </c>
      <c r="E67" s="123">
        <v>227.7</v>
      </c>
      <c r="F67" s="123">
        <v>157.4</v>
      </c>
      <c r="G67" s="123">
        <v>184.4</v>
      </c>
      <c r="H67" s="123">
        <v>224.4</v>
      </c>
      <c r="I67" s="123">
        <v>157</v>
      </c>
      <c r="J67" s="123">
        <v>227.2</v>
      </c>
      <c r="K67" s="123">
        <v>301.2</v>
      </c>
      <c r="L67" s="123">
        <v>182.5</v>
      </c>
    </row>
    <row r="68" spans="2:12">
      <c r="B68" s="162"/>
      <c r="C68" s="8">
        <v>2005</v>
      </c>
      <c r="D68" s="123">
        <v>183.8</v>
      </c>
      <c r="E68" s="123">
        <v>225.1</v>
      </c>
      <c r="F68" s="123">
        <v>155.6</v>
      </c>
      <c r="G68" s="123">
        <v>182.6</v>
      </c>
      <c r="H68" s="123">
        <v>222.3</v>
      </c>
      <c r="I68" s="123">
        <v>155.19999999999999</v>
      </c>
      <c r="J68" s="123">
        <v>222.7</v>
      </c>
      <c r="K68" s="123">
        <v>293.7</v>
      </c>
      <c r="L68" s="123">
        <v>179.6</v>
      </c>
    </row>
    <row r="69" spans="2:12">
      <c r="B69" s="162"/>
      <c r="C69" s="8">
        <v>2006</v>
      </c>
      <c r="D69" s="123">
        <v>180.7</v>
      </c>
      <c r="E69" s="123">
        <v>220.1</v>
      </c>
      <c r="F69" s="123">
        <v>153.6</v>
      </c>
      <c r="G69" s="123">
        <v>179.9</v>
      </c>
      <c r="H69" s="123">
        <v>217.9</v>
      </c>
      <c r="I69" s="123">
        <v>153.6</v>
      </c>
      <c r="J69" s="123">
        <v>217.4</v>
      </c>
      <c r="K69" s="123">
        <v>284.89999999999998</v>
      </c>
      <c r="L69" s="123">
        <v>176.1</v>
      </c>
    </row>
    <row r="70" spans="2:12">
      <c r="B70" s="162"/>
      <c r="C70" s="8">
        <v>2007</v>
      </c>
      <c r="D70" s="123">
        <v>178.4</v>
      </c>
      <c r="E70" s="123">
        <v>217.5</v>
      </c>
      <c r="F70" s="123">
        <v>151.30000000000001</v>
      </c>
      <c r="G70" s="123">
        <v>177.5</v>
      </c>
      <c r="H70" s="123">
        <v>215.1</v>
      </c>
      <c r="I70" s="123">
        <v>151.19999999999999</v>
      </c>
      <c r="J70" s="123">
        <v>215.5</v>
      </c>
      <c r="K70" s="123">
        <v>282.3</v>
      </c>
      <c r="L70" s="123">
        <v>174.9</v>
      </c>
    </row>
    <row r="71" spans="2:12">
      <c r="B71" s="162"/>
      <c r="C71" s="8">
        <v>2008</v>
      </c>
      <c r="D71" s="123">
        <v>175.3</v>
      </c>
      <c r="E71" s="123">
        <v>213.6</v>
      </c>
      <c r="F71" s="123">
        <v>148.5</v>
      </c>
      <c r="G71" s="123">
        <v>174.7</v>
      </c>
      <c r="H71" s="123">
        <v>211.7</v>
      </c>
      <c r="I71" s="123">
        <v>148.5</v>
      </c>
      <c r="J71" s="123">
        <v>209.1</v>
      </c>
      <c r="K71" s="123">
        <v>272.39999999999998</v>
      </c>
      <c r="L71" s="123">
        <v>170</v>
      </c>
    </row>
    <row r="72" spans="2:12">
      <c r="B72" s="162"/>
      <c r="C72" s="8">
        <v>2009</v>
      </c>
      <c r="D72" s="123">
        <v>173.2</v>
      </c>
      <c r="E72" s="123">
        <v>211.6</v>
      </c>
      <c r="F72" s="123">
        <v>146.80000000000001</v>
      </c>
      <c r="G72" s="123">
        <v>172.6</v>
      </c>
      <c r="H72" s="123">
        <v>209.6</v>
      </c>
      <c r="I72" s="123">
        <v>146.9</v>
      </c>
      <c r="J72" s="123">
        <v>207.1</v>
      </c>
      <c r="K72" s="123">
        <v>273</v>
      </c>
      <c r="L72" s="123">
        <v>167.9</v>
      </c>
    </row>
    <row r="73" spans="2:12">
      <c r="B73" s="162"/>
      <c r="C73" s="8">
        <v>2010</v>
      </c>
      <c r="D73" s="123">
        <v>172.5</v>
      </c>
      <c r="E73" s="123">
        <v>209.9</v>
      </c>
      <c r="F73" s="123">
        <v>146.69999999999999</v>
      </c>
      <c r="G73" s="123">
        <v>172.4</v>
      </c>
      <c r="H73" s="123">
        <v>208.2</v>
      </c>
      <c r="I73" s="123">
        <v>146.9</v>
      </c>
      <c r="J73" s="123">
        <v>203.8</v>
      </c>
      <c r="K73" s="123">
        <v>264.8</v>
      </c>
      <c r="L73" s="123">
        <v>167.1</v>
      </c>
    </row>
    <row r="74" spans="2:12">
      <c r="B74" s="162"/>
      <c r="C74" s="8">
        <v>2011</v>
      </c>
      <c r="D74" s="123">
        <v>169</v>
      </c>
      <c r="E74" s="123">
        <v>204</v>
      </c>
      <c r="F74" s="123">
        <v>144</v>
      </c>
      <c r="G74" s="123">
        <v>168.8</v>
      </c>
      <c r="H74" s="123">
        <v>203.1</v>
      </c>
      <c r="I74" s="123">
        <v>144</v>
      </c>
      <c r="J74" s="123">
        <v>198.8</v>
      </c>
      <c r="K74" s="123">
        <v>252.6</v>
      </c>
      <c r="L74" s="123">
        <v>166.1</v>
      </c>
    </row>
    <row r="75" spans="2:12">
      <c r="B75" s="162"/>
      <c r="C75" s="8">
        <v>2012</v>
      </c>
      <c r="D75" s="123">
        <v>166.5</v>
      </c>
      <c r="E75" s="123">
        <v>200.3</v>
      </c>
      <c r="F75" s="123">
        <v>142.1</v>
      </c>
      <c r="G75" s="123">
        <v>166.6</v>
      </c>
      <c r="H75" s="123">
        <v>199.7</v>
      </c>
      <c r="I75" s="123">
        <v>142.5</v>
      </c>
      <c r="J75" s="123">
        <v>193.8</v>
      </c>
      <c r="K75" s="123">
        <v>246.1</v>
      </c>
      <c r="L75" s="123">
        <v>161.69999999999999</v>
      </c>
    </row>
    <row r="76" spans="2:12">
      <c r="B76" s="162"/>
      <c r="C76" s="8">
        <v>2013</v>
      </c>
      <c r="D76" s="123">
        <v>163.19999999999999</v>
      </c>
      <c r="E76" s="123">
        <v>196</v>
      </c>
      <c r="F76" s="123">
        <v>139.5</v>
      </c>
      <c r="G76" s="123">
        <v>163.69999999999999</v>
      </c>
      <c r="H76" s="123">
        <v>195.5</v>
      </c>
      <c r="I76" s="123">
        <v>140.19999999999999</v>
      </c>
      <c r="J76" s="123">
        <v>189.2</v>
      </c>
      <c r="K76" s="123">
        <v>238.7</v>
      </c>
      <c r="L76" s="123">
        <v>158.5</v>
      </c>
    </row>
    <row r="77" spans="2:12">
      <c r="B77" s="162"/>
      <c r="C77" s="8">
        <v>2014</v>
      </c>
      <c r="D77" s="123">
        <v>161.19999999999999</v>
      </c>
      <c r="E77" s="123">
        <v>192.9</v>
      </c>
      <c r="F77" s="123">
        <v>138.1</v>
      </c>
      <c r="G77" s="123">
        <v>161.9</v>
      </c>
      <c r="H77" s="123">
        <v>193</v>
      </c>
      <c r="I77" s="123">
        <v>138.80000000000001</v>
      </c>
      <c r="J77" s="123">
        <v>185.6</v>
      </c>
      <c r="K77" s="123">
        <v>231.9</v>
      </c>
      <c r="L77" s="123">
        <v>156.80000000000001</v>
      </c>
    </row>
    <row r="78" spans="2:12">
      <c r="B78" s="167"/>
      <c r="C78" s="6"/>
      <c r="D78" s="171"/>
      <c r="E78" s="171"/>
      <c r="F78" s="171"/>
      <c r="G78" s="171"/>
      <c r="H78" s="171"/>
      <c r="I78" s="171"/>
      <c r="J78" s="171"/>
      <c r="K78" s="171"/>
      <c r="L78" s="171"/>
    </row>
    <row r="79" spans="2:12" ht="31.5" customHeight="1">
      <c r="B79" s="350" t="s">
        <v>630</v>
      </c>
      <c r="C79" s="351"/>
      <c r="D79" s="351"/>
      <c r="E79" s="351"/>
      <c r="F79" s="351"/>
      <c r="G79" s="351"/>
      <c r="H79" s="351"/>
      <c r="I79" s="351"/>
      <c r="J79" s="351"/>
      <c r="K79" s="351"/>
      <c r="L79" s="351"/>
    </row>
    <row r="80" spans="2:12" ht="57" customHeight="1">
      <c r="B80" s="350" t="s">
        <v>60</v>
      </c>
      <c r="C80" s="351"/>
      <c r="D80" s="351"/>
      <c r="E80" s="351"/>
      <c r="F80" s="351"/>
      <c r="G80" s="351"/>
      <c r="H80" s="351"/>
      <c r="I80" s="351"/>
      <c r="J80" s="351"/>
      <c r="K80" s="351"/>
      <c r="L80" s="351"/>
    </row>
    <row r="81" spans="2:12" ht="80.25" customHeight="1">
      <c r="B81" s="350" t="s">
        <v>92</v>
      </c>
      <c r="C81" s="351"/>
      <c r="D81" s="351"/>
      <c r="E81" s="351"/>
      <c r="F81" s="351"/>
      <c r="G81" s="351"/>
      <c r="H81" s="351"/>
      <c r="I81" s="351"/>
      <c r="J81" s="351"/>
      <c r="K81" s="351"/>
      <c r="L81" s="351"/>
    </row>
    <row r="82" spans="2:12" ht="28.5" customHeight="1">
      <c r="B82" s="350" t="s">
        <v>62</v>
      </c>
      <c r="C82" s="351"/>
      <c r="D82" s="351"/>
      <c r="E82" s="351"/>
      <c r="F82" s="351"/>
      <c r="G82" s="351"/>
      <c r="H82" s="351"/>
      <c r="I82" s="351"/>
      <c r="J82" s="351"/>
      <c r="K82" s="351"/>
      <c r="L82" s="351"/>
    </row>
  </sheetData>
  <mergeCells count="6">
    <mergeCell ref="B81:L81"/>
    <mergeCell ref="B82:L82"/>
    <mergeCell ref="B5:B6"/>
    <mergeCell ref="C5:C6"/>
    <mergeCell ref="B79:L79"/>
    <mergeCell ref="B80:L80"/>
  </mergeCells>
  <phoneticPr fontId="10"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48"/>
    </row>
    <row r="2" spans="1:12">
      <c r="A2" s="212"/>
      <c r="B2" s="3" t="s">
        <v>96</v>
      </c>
      <c r="C2" s="4"/>
      <c r="D2" s="4"/>
      <c r="E2" s="4"/>
      <c r="F2" s="4"/>
      <c r="G2" s="4"/>
      <c r="H2" s="4"/>
      <c r="I2" s="4"/>
      <c r="J2" s="4"/>
      <c r="K2" s="4"/>
      <c r="L2" s="4"/>
    </row>
    <row r="3" spans="1:12" ht="15.75">
      <c r="B3" s="5" t="s">
        <v>97</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c r="B7" s="11"/>
      <c r="C7" s="153" t="s">
        <v>166</v>
      </c>
      <c r="D7" s="170">
        <v>94.6</v>
      </c>
      <c r="E7" s="170">
        <v>102</v>
      </c>
      <c r="F7" s="170">
        <v>89.2</v>
      </c>
      <c r="G7" s="170">
        <v>92</v>
      </c>
      <c r="H7" s="170">
        <v>99.5</v>
      </c>
      <c r="I7" s="170">
        <v>86.7</v>
      </c>
      <c r="J7" s="170">
        <v>114.7</v>
      </c>
      <c r="K7" s="170">
        <v>121.4</v>
      </c>
      <c r="L7" s="170">
        <v>109.2</v>
      </c>
    </row>
    <row r="8" spans="1:12">
      <c r="B8" s="11"/>
      <c r="C8" s="153" t="s">
        <v>252</v>
      </c>
      <c r="D8" s="156">
        <v>91.8</v>
      </c>
      <c r="E8" s="156">
        <v>96.9</v>
      </c>
      <c r="F8" s="156">
        <v>88</v>
      </c>
      <c r="G8" s="156">
        <v>89.4</v>
      </c>
      <c r="H8" s="156">
        <v>95</v>
      </c>
      <c r="I8" s="156">
        <v>85.5</v>
      </c>
      <c r="J8" s="156">
        <v>111.3</v>
      </c>
      <c r="K8" s="156">
        <v>113.8</v>
      </c>
      <c r="L8" s="156">
        <v>108.2</v>
      </c>
    </row>
    <row r="9" spans="1:12">
      <c r="B9" s="11"/>
      <c r="C9" s="153" t="s">
        <v>253</v>
      </c>
      <c r="D9" s="156">
        <v>85.9</v>
      </c>
      <c r="E9" s="156">
        <v>93.4</v>
      </c>
      <c r="F9" s="156">
        <v>80.400000000000006</v>
      </c>
      <c r="G9" s="156">
        <v>83.9</v>
      </c>
      <c r="H9" s="156">
        <v>91.3</v>
      </c>
      <c r="I9" s="156">
        <v>78.5</v>
      </c>
      <c r="J9" s="156">
        <v>102</v>
      </c>
      <c r="K9" s="156">
        <v>111.4</v>
      </c>
      <c r="L9" s="156">
        <v>94.6</v>
      </c>
    </row>
    <row r="10" spans="1:12">
      <c r="B10" s="11"/>
      <c r="C10" s="153" t="s">
        <v>254</v>
      </c>
      <c r="D10" s="156">
        <v>82.5</v>
      </c>
      <c r="E10" s="156">
        <v>85.9</v>
      </c>
      <c r="F10" s="156">
        <v>79.400000000000006</v>
      </c>
      <c r="G10" s="156">
        <v>80.099999999999994</v>
      </c>
      <c r="H10" s="156">
        <v>83.9</v>
      </c>
      <c r="I10" s="156">
        <v>76.8</v>
      </c>
      <c r="J10" s="156">
        <v>101.9</v>
      </c>
      <c r="K10" s="156">
        <v>102.4</v>
      </c>
      <c r="L10" s="156">
        <v>99.6</v>
      </c>
    </row>
    <row r="11" spans="1:12">
      <c r="B11" s="11"/>
      <c r="C11" s="153" t="s">
        <v>255</v>
      </c>
      <c r="D11" s="156">
        <v>80</v>
      </c>
      <c r="E11" s="156">
        <v>85.6</v>
      </c>
      <c r="F11" s="156">
        <v>76.099999999999994</v>
      </c>
      <c r="G11" s="156">
        <v>79.099999999999994</v>
      </c>
      <c r="H11" s="156">
        <v>84.3</v>
      </c>
      <c r="I11" s="156">
        <v>75.400000000000006</v>
      </c>
      <c r="J11" s="156">
        <v>85.8</v>
      </c>
      <c r="K11" s="156">
        <v>95.7</v>
      </c>
      <c r="L11" s="156">
        <v>78.599999999999994</v>
      </c>
    </row>
    <row r="12" spans="1:12" ht="15.75">
      <c r="B12" s="152"/>
      <c r="C12" s="153" t="s">
        <v>256</v>
      </c>
      <c r="D12" s="156">
        <v>76.8</v>
      </c>
      <c r="E12" s="156">
        <v>80.8</v>
      </c>
      <c r="F12" s="156">
        <v>73.2</v>
      </c>
      <c r="G12" s="156">
        <v>74.8</v>
      </c>
      <c r="H12" s="156">
        <v>79.5</v>
      </c>
      <c r="I12" s="156">
        <v>70.8</v>
      </c>
      <c r="J12" s="156">
        <v>91.6</v>
      </c>
      <c r="K12" s="156">
        <v>90.5</v>
      </c>
      <c r="L12" s="156">
        <v>90.3</v>
      </c>
    </row>
    <row r="13" spans="1:12">
      <c r="B13" s="11"/>
      <c r="C13" s="153" t="s">
        <v>257</v>
      </c>
      <c r="D13" s="156">
        <v>74.599999999999994</v>
      </c>
      <c r="E13" s="156">
        <v>77.400000000000006</v>
      </c>
      <c r="F13" s="156">
        <v>71.599999999999994</v>
      </c>
      <c r="G13" s="156">
        <v>72.8</v>
      </c>
      <c r="H13" s="156">
        <v>76.099999999999994</v>
      </c>
      <c r="I13" s="156">
        <v>69.8</v>
      </c>
      <c r="J13" s="156">
        <v>87.7</v>
      </c>
      <c r="K13" s="156">
        <v>89.5</v>
      </c>
      <c r="L13" s="156">
        <v>84.7</v>
      </c>
    </row>
    <row r="14" spans="1:12">
      <c r="B14" s="11"/>
      <c r="C14" s="153" t="s">
        <v>258</v>
      </c>
      <c r="D14" s="156">
        <v>73.8</v>
      </c>
      <c r="E14" s="156">
        <v>77.8</v>
      </c>
      <c r="F14" s="156">
        <v>70.900000000000006</v>
      </c>
      <c r="G14" s="156">
        <v>71.2</v>
      </c>
      <c r="H14" s="156">
        <v>74.5</v>
      </c>
      <c r="I14" s="156">
        <v>68.8</v>
      </c>
      <c r="J14" s="156">
        <v>94.9</v>
      </c>
      <c r="K14" s="156">
        <v>105</v>
      </c>
      <c r="L14" s="156">
        <v>87</v>
      </c>
    </row>
    <row r="15" spans="1:12" ht="15.75">
      <c r="B15" s="152"/>
      <c r="C15" s="153" t="s">
        <v>259</v>
      </c>
      <c r="D15" s="156">
        <v>69.5</v>
      </c>
      <c r="E15" s="156">
        <v>73.3</v>
      </c>
      <c r="F15" s="156">
        <v>66.099999999999994</v>
      </c>
      <c r="G15" s="156">
        <v>68</v>
      </c>
      <c r="H15" s="156">
        <v>71.5</v>
      </c>
      <c r="I15" s="156">
        <v>64.8</v>
      </c>
      <c r="J15" s="156">
        <v>82.1</v>
      </c>
      <c r="K15" s="156">
        <v>90.2</v>
      </c>
      <c r="L15" s="156">
        <v>75.5</v>
      </c>
    </row>
    <row r="16" spans="1:12">
      <c r="B16" s="11"/>
      <c r="C16" s="153" t="s">
        <v>260</v>
      </c>
      <c r="D16" s="156">
        <v>67.2</v>
      </c>
      <c r="E16" s="156">
        <v>68.2</v>
      </c>
      <c r="F16" s="156">
        <v>65.599999999999994</v>
      </c>
      <c r="G16" s="156">
        <v>64.7</v>
      </c>
      <c r="H16" s="156">
        <v>66.5</v>
      </c>
      <c r="I16" s="156">
        <v>62.7</v>
      </c>
      <c r="J16" s="156">
        <v>85.3</v>
      </c>
      <c r="K16" s="156">
        <v>80.3</v>
      </c>
      <c r="L16" s="156">
        <v>87</v>
      </c>
    </row>
    <row r="17" spans="2:12">
      <c r="B17" s="11"/>
      <c r="C17" s="153" t="s">
        <v>167</v>
      </c>
      <c r="D17" s="156">
        <v>65.099999999999994</v>
      </c>
      <c r="E17" s="156">
        <v>67.3</v>
      </c>
      <c r="F17" s="156">
        <v>63</v>
      </c>
      <c r="G17" s="156">
        <v>63.8</v>
      </c>
      <c r="H17" s="156">
        <v>66.099999999999994</v>
      </c>
      <c r="I17" s="156">
        <v>61.7</v>
      </c>
      <c r="J17" s="156">
        <v>73.3</v>
      </c>
      <c r="K17" s="156">
        <v>76.3</v>
      </c>
      <c r="L17" s="156">
        <v>70.3</v>
      </c>
    </row>
    <row r="18" spans="2:12">
      <c r="B18" s="11"/>
      <c r="C18" s="153" t="s">
        <v>168</v>
      </c>
      <c r="D18" s="156">
        <v>64.2</v>
      </c>
      <c r="E18" s="156">
        <v>66.2</v>
      </c>
      <c r="F18" s="156">
        <v>62.2</v>
      </c>
      <c r="G18" s="156">
        <v>62.2</v>
      </c>
      <c r="H18" s="156">
        <v>64.599999999999994</v>
      </c>
      <c r="I18" s="156">
        <v>60.3</v>
      </c>
      <c r="J18" s="156">
        <v>77.8</v>
      </c>
      <c r="K18" s="156">
        <v>78.2</v>
      </c>
      <c r="L18" s="156">
        <v>75</v>
      </c>
    </row>
    <row r="19" spans="2:12">
      <c r="B19" s="11"/>
      <c r="C19" s="153" t="s">
        <v>169</v>
      </c>
      <c r="D19" s="156">
        <v>61.8</v>
      </c>
      <c r="E19" s="156">
        <v>64.8</v>
      </c>
      <c r="F19" s="156">
        <v>59.6</v>
      </c>
      <c r="G19" s="156">
        <v>60.5</v>
      </c>
      <c r="H19" s="156">
        <v>63.4</v>
      </c>
      <c r="I19" s="156">
        <v>58.5</v>
      </c>
      <c r="J19" s="156">
        <v>69.099999999999994</v>
      </c>
      <c r="K19" s="156">
        <v>75.3</v>
      </c>
      <c r="L19" s="156">
        <v>64.2</v>
      </c>
    </row>
    <row r="20" spans="2:12">
      <c r="B20" s="11"/>
      <c r="C20" s="153" t="s">
        <v>170</v>
      </c>
      <c r="D20" s="156">
        <v>63.1</v>
      </c>
      <c r="E20" s="156">
        <v>68.7</v>
      </c>
      <c r="F20" s="156">
        <v>58.8</v>
      </c>
      <c r="G20" s="156">
        <v>61.1</v>
      </c>
      <c r="H20" s="156">
        <v>66.599999999999994</v>
      </c>
      <c r="I20" s="156">
        <v>57.2</v>
      </c>
      <c r="J20" s="156">
        <v>76.900000000000006</v>
      </c>
      <c r="K20" s="156">
        <v>87.8</v>
      </c>
      <c r="L20" s="156">
        <v>68.3</v>
      </c>
    </row>
    <row r="21" spans="2:12">
      <c r="B21" s="11"/>
      <c r="C21" s="153">
        <v>1994</v>
      </c>
      <c r="D21" s="156">
        <v>66.3</v>
      </c>
      <c r="E21" s="156">
        <v>67.599999999999994</v>
      </c>
      <c r="F21" s="156">
        <v>64.5</v>
      </c>
      <c r="G21" s="156">
        <v>63.3</v>
      </c>
      <c r="H21" s="156">
        <v>64.7</v>
      </c>
      <c r="I21" s="156">
        <v>61.6</v>
      </c>
      <c r="J21" s="156">
        <v>87.6</v>
      </c>
      <c r="K21" s="156">
        <v>90.4</v>
      </c>
      <c r="L21" s="156">
        <v>84.3</v>
      </c>
    </row>
    <row r="22" spans="2:12" s="14" customFormat="1">
      <c r="B22" s="11"/>
      <c r="C22" s="153">
        <v>1995</v>
      </c>
      <c r="D22" s="156">
        <v>67.099999999999994</v>
      </c>
      <c r="E22" s="156">
        <v>70.5</v>
      </c>
      <c r="F22" s="156">
        <v>64.7</v>
      </c>
      <c r="G22" s="156">
        <v>63.8</v>
      </c>
      <c r="H22" s="156">
        <v>67.3</v>
      </c>
      <c r="I22" s="156">
        <v>61.6</v>
      </c>
      <c r="J22" s="156">
        <v>93.2</v>
      </c>
      <c r="K22" s="156">
        <v>98.8</v>
      </c>
      <c r="L22" s="156">
        <v>88.4</v>
      </c>
    </row>
    <row r="23" spans="2:12" ht="15.75">
      <c r="B23" s="152" t="s">
        <v>52</v>
      </c>
      <c r="C23" s="153">
        <v>1996</v>
      </c>
      <c r="D23" s="156">
        <v>64.5</v>
      </c>
      <c r="E23" s="156">
        <v>69.8</v>
      </c>
      <c r="F23" s="156">
        <v>60.6</v>
      </c>
      <c r="G23" s="156">
        <v>61.9</v>
      </c>
      <c r="H23" s="156">
        <v>66</v>
      </c>
      <c r="I23" s="156">
        <v>59</v>
      </c>
      <c r="J23" s="156">
        <v>81.900000000000006</v>
      </c>
      <c r="K23" s="156">
        <v>98.9</v>
      </c>
      <c r="L23" s="156">
        <v>70.099999999999994</v>
      </c>
    </row>
    <row r="24" spans="2:12">
      <c r="B24" s="11"/>
      <c r="C24" s="153">
        <v>1997</v>
      </c>
      <c r="D24" s="156">
        <v>63</v>
      </c>
      <c r="E24" s="156">
        <v>66</v>
      </c>
      <c r="F24" s="156">
        <v>60.3</v>
      </c>
      <c r="G24" s="156">
        <v>60.8</v>
      </c>
      <c r="H24" s="156">
        <v>63.6</v>
      </c>
      <c r="I24" s="156">
        <v>58.1</v>
      </c>
      <c r="J24" s="156">
        <v>79</v>
      </c>
      <c r="K24" s="156">
        <v>85.4</v>
      </c>
      <c r="L24" s="156">
        <v>74.2</v>
      </c>
    </row>
    <row r="25" spans="2:12">
      <c r="B25" s="11"/>
      <c r="C25" s="153">
        <v>1998</v>
      </c>
      <c r="D25" s="156">
        <v>62.2</v>
      </c>
      <c r="E25" s="156">
        <v>63.1</v>
      </c>
      <c r="F25" s="156">
        <v>60.4</v>
      </c>
      <c r="G25" s="156">
        <v>60.2</v>
      </c>
      <c r="H25" s="156">
        <v>60.7</v>
      </c>
      <c r="I25" s="156">
        <v>58.7</v>
      </c>
      <c r="J25" s="156">
        <v>75.099999999999994</v>
      </c>
      <c r="K25" s="156">
        <v>82.2</v>
      </c>
      <c r="L25" s="156">
        <v>69.900000000000006</v>
      </c>
    </row>
    <row r="26" spans="2:12">
      <c r="B26" s="11"/>
      <c r="C26" s="153">
        <v>1999</v>
      </c>
      <c r="D26" s="156">
        <v>64</v>
      </c>
      <c r="E26" s="156">
        <v>65.599999999999994</v>
      </c>
      <c r="F26" s="156">
        <v>62.5</v>
      </c>
      <c r="G26" s="156">
        <v>61.6</v>
      </c>
      <c r="H26" s="156">
        <v>62.5</v>
      </c>
      <c r="I26" s="156">
        <v>60.5</v>
      </c>
      <c r="J26" s="156">
        <v>84.2</v>
      </c>
      <c r="K26" s="156">
        <v>93.3</v>
      </c>
      <c r="L26" s="156">
        <v>77.8</v>
      </c>
    </row>
    <row r="27" spans="2:12">
      <c r="B27" s="11"/>
      <c r="C27" s="153">
        <v>2000</v>
      </c>
      <c r="D27" s="156">
        <v>60.6</v>
      </c>
      <c r="E27" s="156">
        <v>62.6</v>
      </c>
      <c r="F27" s="156">
        <v>58.4</v>
      </c>
      <c r="G27" s="156">
        <v>58.8</v>
      </c>
      <c r="H27" s="156">
        <v>61</v>
      </c>
      <c r="I27" s="156">
        <v>56.6</v>
      </c>
      <c r="J27" s="156">
        <v>73.8</v>
      </c>
      <c r="K27" s="156">
        <v>77</v>
      </c>
      <c r="L27" s="156">
        <v>70.2</v>
      </c>
    </row>
    <row r="28" spans="2:12">
      <c r="B28" s="11"/>
      <c r="C28" s="8">
        <v>2001</v>
      </c>
      <c r="D28" s="156">
        <v>58.4</v>
      </c>
      <c r="E28" s="156">
        <v>60.2</v>
      </c>
      <c r="F28" s="156">
        <v>56.6</v>
      </c>
      <c r="G28" s="156">
        <v>56.5</v>
      </c>
      <c r="H28" s="156">
        <v>58.1</v>
      </c>
      <c r="I28" s="156">
        <v>54.9</v>
      </c>
      <c r="J28" s="156">
        <v>72.599999999999994</v>
      </c>
      <c r="K28" s="156">
        <v>75.7</v>
      </c>
      <c r="L28" s="156">
        <v>68.900000000000006</v>
      </c>
    </row>
    <row r="29" spans="2:12">
      <c r="B29" s="11"/>
      <c r="C29" s="153">
        <v>2002</v>
      </c>
      <c r="D29" s="155">
        <v>58.3</v>
      </c>
      <c r="E29" s="155">
        <v>60.8</v>
      </c>
      <c r="F29" s="155">
        <v>55.9</v>
      </c>
      <c r="G29" s="155">
        <v>56.1</v>
      </c>
      <c r="H29" s="155">
        <v>58.4</v>
      </c>
      <c r="I29" s="155">
        <v>54</v>
      </c>
      <c r="J29" s="155">
        <v>74.7</v>
      </c>
      <c r="K29" s="155">
        <v>82.1</v>
      </c>
      <c r="L29" s="155">
        <v>67.7</v>
      </c>
    </row>
    <row r="30" spans="2:12">
      <c r="B30" s="11"/>
      <c r="C30" s="153">
        <v>2003</v>
      </c>
      <c r="D30" s="155">
        <v>53.9</v>
      </c>
      <c r="E30" s="155">
        <v>54.6</v>
      </c>
      <c r="F30" s="155">
        <v>52.8</v>
      </c>
      <c r="G30" s="155">
        <v>51.9</v>
      </c>
      <c r="H30" s="155">
        <v>52.6</v>
      </c>
      <c r="I30" s="155">
        <v>51.1</v>
      </c>
      <c r="J30" s="155">
        <v>67.7</v>
      </c>
      <c r="K30" s="155">
        <v>68.099999999999994</v>
      </c>
      <c r="L30" s="155">
        <v>65</v>
      </c>
    </row>
    <row r="31" spans="2:12">
      <c r="B31" s="11"/>
      <c r="C31" s="153">
        <v>2004</v>
      </c>
      <c r="D31" s="155">
        <v>51.9</v>
      </c>
      <c r="E31" s="155">
        <v>51.2</v>
      </c>
      <c r="F31" s="155">
        <v>51.8</v>
      </c>
      <c r="G31" s="155">
        <v>49.7</v>
      </c>
      <c r="H31" s="155">
        <v>48</v>
      </c>
      <c r="I31" s="155">
        <v>50.2</v>
      </c>
      <c r="J31" s="155">
        <v>65.7</v>
      </c>
      <c r="K31" s="155">
        <v>77.3</v>
      </c>
      <c r="L31" s="155">
        <v>58.4</v>
      </c>
    </row>
    <row r="32" spans="2:12">
      <c r="B32" s="11"/>
      <c r="C32" s="153">
        <v>2005</v>
      </c>
      <c r="D32" s="155">
        <v>48.8</v>
      </c>
      <c r="E32" s="155">
        <v>49.5</v>
      </c>
      <c r="F32" s="155">
        <v>47.8</v>
      </c>
      <c r="G32" s="155">
        <v>46.4</v>
      </c>
      <c r="H32" s="155">
        <v>46.9</v>
      </c>
      <c r="I32" s="155">
        <v>45.6</v>
      </c>
      <c r="J32" s="155">
        <v>64.7</v>
      </c>
      <c r="K32" s="155">
        <v>69.7</v>
      </c>
      <c r="L32" s="155">
        <v>61.1</v>
      </c>
    </row>
    <row r="33" spans="2:14">
      <c r="B33" s="11"/>
      <c r="C33" s="153">
        <v>2006</v>
      </c>
      <c r="D33" s="155">
        <v>44.9</v>
      </c>
      <c r="E33" s="155">
        <v>45.8</v>
      </c>
      <c r="F33" s="155">
        <v>43.8</v>
      </c>
      <c r="G33" s="155">
        <v>42.7</v>
      </c>
      <c r="H33" s="155">
        <v>43.6</v>
      </c>
      <c r="I33" s="155">
        <v>41.7</v>
      </c>
      <c r="J33" s="155">
        <v>59.2</v>
      </c>
      <c r="K33" s="155">
        <v>63.4</v>
      </c>
      <c r="L33" s="155">
        <v>55.9</v>
      </c>
    </row>
    <row r="34" spans="2:14">
      <c r="B34" s="11"/>
      <c r="C34" s="153">
        <v>2007</v>
      </c>
      <c r="D34" s="155">
        <v>43</v>
      </c>
      <c r="E34" s="155">
        <v>44.4</v>
      </c>
      <c r="F34" s="155">
        <v>41.6</v>
      </c>
      <c r="G34" s="155">
        <v>40.799999999999997</v>
      </c>
      <c r="H34" s="155">
        <v>41.6</v>
      </c>
      <c r="I34" s="155">
        <v>39.799999999999997</v>
      </c>
      <c r="J34" s="155">
        <v>55.7</v>
      </c>
      <c r="K34" s="155">
        <v>63.5</v>
      </c>
      <c r="L34" s="155">
        <v>50</v>
      </c>
    </row>
    <row r="35" spans="2:14">
      <c r="B35" s="11"/>
      <c r="C35" s="153">
        <v>2008</v>
      </c>
      <c r="D35" s="155">
        <v>42.3</v>
      </c>
      <c r="E35" s="155">
        <v>42.6</v>
      </c>
      <c r="F35" s="155">
        <v>41.6</v>
      </c>
      <c r="G35" s="155">
        <v>40.299999999999997</v>
      </c>
      <c r="H35" s="155">
        <v>40.200000000000003</v>
      </c>
      <c r="I35" s="155">
        <v>39.799999999999997</v>
      </c>
      <c r="J35" s="155">
        <v>55</v>
      </c>
      <c r="K35" s="155">
        <v>60.5</v>
      </c>
      <c r="L35" s="155">
        <v>50.9</v>
      </c>
    </row>
    <row r="36" spans="2:14">
      <c r="B36" s="11"/>
      <c r="C36" s="153">
        <v>2009</v>
      </c>
      <c r="D36" s="155">
        <v>39.6</v>
      </c>
      <c r="E36" s="155">
        <v>40</v>
      </c>
      <c r="F36" s="155">
        <v>38.700000000000003</v>
      </c>
      <c r="G36" s="155">
        <v>37.700000000000003</v>
      </c>
      <c r="H36" s="155">
        <v>37.5</v>
      </c>
      <c r="I36" s="155">
        <v>37.200000000000003</v>
      </c>
      <c r="J36" s="155">
        <v>52.1</v>
      </c>
      <c r="K36" s="155">
        <v>61.6</v>
      </c>
      <c r="L36" s="155">
        <v>46.4</v>
      </c>
    </row>
    <row r="37" spans="2:14">
      <c r="B37" s="11"/>
      <c r="C37" s="153">
        <v>2010</v>
      </c>
      <c r="D37" s="155">
        <v>39.4</v>
      </c>
      <c r="E37" s="155">
        <v>39.5</v>
      </c>
      <c r="F37" s="155">
        <v>38.700000000000003</v>
      </c>
      <c r="G37" s="155">
        <v>37.299999999999997</v>
      </c>
      <c r="H37" s="155">
        <v>37.200000000000003</v>
      </c>
      <c r="I37" s="155">
        <v>36.6</v>
      </c>
      <c r="J37" s="155">
        <v>53.9</v>
      </c>
      <c r="K37" s="155">
        <v>56.5</v>
      </c>
      <c r="L37" s="155">
        <v>51.3</v>
      </c>
    </row>
    <row r="38" spans="2:14">
      <c r="B38" s="11"/>
      <c r="C38" s="153">
        <v>2011</v>
      </c>
      <c r="D38" s="155">
        <v>38.700000000000003</v>
      </c>
      <c r="E38" s="155">
        <v>39.200000000000003</v>
      </c>
      <c r="F38" s="155">
        <v>37.9</v>
      </c>
      <c r="G38" s="155">
        <v>37.200000000000003</v>
      </c>
      <c r="H38" s="155">
        <v>37.299999999999997</v>
      </c>
      <c r="I38" s="155">
        <v>36.6</v>
      </c>
      <c r="J38" s="155">
        <v>48.5</v>
      </c>
      <c r="K38" s="155">
        <v>54.8</v>
      </c>
      <c r="L38" s="155">
        <v>44</v>
      </c>
    </row>
    <row r="39" spans="2:14">
      <c r="B39" s="11"/>
      <c r="C39" s="153">
        <v>2012</v>
      </c>
      <c r="D39" s="155">
        <v>37.200000000000003</v>
      </c>
      <c r="E39" s="155">
        <v>37.299999999999997</v>
      </c>
      <c r="F39" s="155">
        <v>36.5</v>
      </c>
      <c r="G39" s="155">
        <v>35.299999999999997</v>
      </c>
      <c r="H39" s="155">
        <v>34.799999999999997</v>
      </c>
      <c r="I39" s="155">
        <v>34.9</v>
      </c>
      <c r="J39" s="155">
        <v>52.6</v>
      </c>
      <c r="K39" s="155">
        <v>58.7</v>
      </c>
      <c r="L39" s="155">
        <v>47.7</v>
      </c>
    </row>
    <row r="40" spans="2:14">
      <c r="B40" s="11"/>
      <c r="C40" s="153">
        <v>2013</v>
      </c>
      <c r="D40" s="155">
        <v>36.299999999999997</v>
      </c>
      <c r="E40" s="155">
        <v>36.5</v>
      </c>
      <c r="F40" s="155">
        <v>35.5</v>
      </c>
      <c r="G40" s="155">
        <v>34.700000000000003</v>
      </c>
      <c r="H40" s="155">
        <v>34.700000000000003</v>
      </c>
      <c r="I40" s="155">
        <v>34</v>
      </c>
      <c r="J40" s="155">
        <v>48.3</v>
      </c>
      <c r="K40" s="155">
        <v>50.6</v>
      </c>
      <c r="L40" s="155">
        <v>46.2</v>
      </c>
    </row>
    <row r="41" spans="2:14">
      <c r="B41" s="11"/>
      <c r="C41" s="153">
        <v>2014</v>
      </c>
      <c r="D41" s="155">
        <v>37.700000000000003</v>
      </c>
      <c r="E41" s="155">
        <v>38.299999999999997</v>
      </c>
      <c r="F41" s="155">
        <v>36.799999999999997</v>
      </c>
      <c r="G41" s="155">
        <v>36.1</v>
      </c>
      <c r="H41" s="155">
        <v>36.9</v>
      </c>
      <c r="I41" s="155">
        <v>35.200000000000003</v>
      </c>
      <c r="J41" s="155">
        <v>49.8</v>
      </c>
      <c r="K41" s="155">
        <v>50.6</v>
      </c>
      <c r="L41" s="155">
        <v>48.2</v>
      </c>
    </row>
    <row r="42" spans="2:14">
      <c r="B42" s="11"/>
      <c r="C42" s="153"/>
      <c r="D42" s="155"/>
      <c r="E42" s="155"/>
      <c r="F42" s="155"/>
      <c r="G42" s="155"/>
      <c r="H42" s="155"/>
      <c r="I42" s="155"/>
      <c r="J42" s="155"/>
      <c r="K42" s="155"/>
      <c r="L42" s="155"/>
    </row>
    <row r="43" spans="2:14">
      <c r="B43" s="62"/>
      <c r="C43" s="159" t="s">
        <v>166</v>
      </c>
      <c r="D43" s="175">
        <v>96.4</v>
      </c>
      <c r="E43" s="175">
        <v>102.4</v>
      </c>
      <c r="F43" s="175">
        <v>91.9</v>
      </c>
      <c r="G43" s="175">
        <v>93.4</v>
      </c>
      <c r="H43" s="175">
        <v>99</v>
      </c>
      <c r="I43" s="175">
        <v>89.2</v>
      </c>
      <c r="J43" s="175">
        <v>129.30000000000001</v>
      </c>
      <c r="K43" s="176">
        <v>142.1</v>
      </c>
      <c r="L43" s="177">
        <v>119.8</v>
      </c>
      <c r="M43" s="178"/>
      <c r="N43" s="143"/>
    </row>
    <row r="44" spans="2:14">
      <c r="B44" s="11"/>
      <c r="C44" s="153" t="s">
        <v>252</v>
      </c>
      <c r="D44" s="44">
        <v>89.7</v>
      </c>
      <c r="E44" s="44">
        <v>94.6</v>
      </c>
      <c r="F44" s="44">
        <v>85.8</v>
      </c>
      <c r="G44" s="44">
        <v>86.9</v>
      </c>
      <c r="H44" s="44">
        <v>91.5</v>
      </c>
      <c r="I44" s="44">
        <v>83.3</v>
      </c>
      <c r="J44" s="44">
        <v>121.2</v>
      </c>
      <c r="K44" s="179">
        <v>132.19999999999999</v>
      </c>
      <c r="L44" s="180">
        <v>112.7</v>
      </c>
      <c r="M44" s="178"/>
      <c r="N44" s="143"/>
    </row>
    <row r="45" spans="2:14">
      <c r="B45" s="11"/>
      <c r="C45" s="153" t="s">
        <v>253</v>
      </c>
      <c r="D45" s="44">
        <v>84.4</v>
      </c>
      <c r="E45" s="44">
        <v>89.2</v>
      </c>
      <c r="F45" s="44">
        <v>80.599999999999994</v>
      </c>
      <c r="G45" s="44">
        <v>81.7</v>
      </c>
      <c r="H45" s="44">
        <v>86.3</v>
      </c>
      <c r="I45" s="44">
        <v>78.2</v>
      </c>
      <c r="J45" s="44">
        <v>113.6</v>
      </c>
      <c r="K45" s="179">
        <v>123.9</v>
      </c>
      <c r="L45" s="180">
        <v>105.9</v>
      </c>
      <c r="M45" s="178"/>
      <c r="N45" s="143"/>
    </row>
    <row r="46" spans="2:14">
      <c r="B46" s="11"/>
      <c r="C46" s="153" t="s">
        <v>254</v>
      </c>
      <c r="D46" s="44">
        <v>81.400000000000006</v>
      </c>
      <c r="E46" s="44">
        <v>86.2</v>
      </c>
      <c r="F46" s="44">
        <v>77.599999999999994</v>
      </c>
      <c r="G46" s="44">
        <v>78.7</v>
      </c>
      <c r="H46" s="44">
        <v>83.5</v>
      </c>
      <c r="I46" s="44">
        <v>75</v>
      </c>
      <c r="J46" s="44">
        <v>110.4</v>
      </c>
      <c r="K46" s="179">
        <v>118.2</v>
      </c>
      <c r="L46" s="180">
        <v>104.4</v>
      </c>
      <c r="M46" s="178"/>
      <c r="N46" s="143"/>
    </row>
    <row r="47" spans="2:14">
      <c r="B47" s="11"/>
      <c r="C47" s="153" t="s">
        <v>255</v>
      </c>
      <c r="D47" s="44">
        <v>79</v>
      </c>
      <c r="E47" s="44">
        <v>83.1</v>
      </c>
      <c r="F47" s="44">
        <v>75.599999999999994</v>
      </c>
      <c r="G47" s="44">
        <v>76.400000000000006</v>
      </c>
      <c r="H47" s="44">
        <v>80.400000000000006</v>
      </c>
      <c r="I47" s="44">
        <v>73.099999999999994</v>
      </c>
      <c r="J47" s="44">
        <v>106.7</v>
      </c>
      <c r="K47" s="179">
        <v>115.1</v>
      </c>
      <c r="L47" s="180">
        <v>100.3</v>
      </c>
      <c r="M47" s="178"/>
      <c r="N47" s="143"/>
    </row>
    <row r="48" spans="2:14" ht="15.75">
      <c r="B48" s="152"/>
      <c r="C48" s="153" t="s">
        <v>256</v>
      </c>
      <c r="D48" s="44">
        <v>76.599999999999994</v>
      </c>
      <c r="E48" s="44">
        <v>80.2</v>
      </c>
      <c r="F48" s="44">
        <v>73.5</v>
      </c>
      <c r="G48" s="44">
        <v>73.900000000000006</v>
      </c>
      <c r="H48" s="44">
        <v>77.400000000000006</v>
      </c>
      <c r="I48" s="44">
        <v>70.900000000000006</v>
      </c>
      <c r="J48" s="44">
        <v>105.4</v>
      </c>
      <c r="K48" s="179">
        <v>112.7</v>
      </c>
      <c r="L48" s="180">
        <v>99.4</v>
      </c>
      <c r="M48" s="178"/>
      <c r="N48" s="143"/>
    </row>
    <row r="49" spans="2:14" ht="15.75">
      <c r="B49" s="161"/>
      <c r="C49" s="153" t="s">
        <v>257</v>
      </c>
      <c r="D49" s="44">
        <v>73.3</v>
      </c>
      <c r="E49" s="44">
        <v>76.7</v>
      </c>
      <c r="F49" s="44">
        <v>70.3</v>
      </c>
      <c r="G49" s="44">
        <v>70.7</v>
      </c>
      <c r="H49" s="44">
        <v>73.7</v>
      </c>
      <c r="I49" s="44">
        <v>68.099999999999994</v>
      </c>
      <c r="J49" s="44">
        <v>100.9</v>
      </c>
      <c r="K49" s="179">
        <v>110.7</v>
      </c>
      <c r="L49" s="180">
        <v>93.5</v>
      </c>
      <c r="M49" s="178"/>
      <c r="N49" s="143"/>
    </row>
    <row r="50" spans="2:14" ht="15.75">
      <c r="B50" s="152"/>
      <c r="C50" s="153" t="s">
        <v>258</v>
      </c>
      <c r="D50" s="44">
        <v>71.8</v>
      </c>
      <c r="E50" s="44">
        <v>75</v>
      </c>
      <c r="F50" s="44">
        <v>69</v>
      </c>
      <c r="G50" s="44">
        <v>69.2</v>
      </c>
      <c r="H50" s="44">
        <v>72</v>
      </c>
      <c r="I50" s="44">
        <v>66.7</v>
      </c>
      <c r="J50" s="44">
        <v>98.7</v>
      </c>
      <c r="K50" s="179">
        <v>108.3</v>
      </c>
      <c r="L50" s="180">
        <v>91.6</v>
      </c>
      <c r="M50" s="178"/>
      <c r="N50" s="143"/>
    </row>
    <row r="51" spans="2:14" ht="15.75">
      <c r="B51" s="161"/>
      <c r="C51" s="153" t="s">
        <v>259</v>
      </c>
      <c r="D51" s="44">
        <v>70.8</v>
      </c>
      <c r="E51" s="44">
        <v>74.7</v>
      </c>
      <c r="F51" s="44">
        <v>67.599999999999994</v>
      </c>
      <c r="G51" s="44">
        <v>68</v>
      </c>
      <c r="H51" s="44">
        <v>71.599999999999994</v>
      </c>
      <c r="I51" s="44">
        <v>65</v>
      </c>
      <c r="J51" s="44">
        <v>99.9</v>
      </c>
      <c r="K51" s="179">
        <v>109.6</v>
      </c>
      <c r="L51" s="180">
        <v>92.6</v>
      </c>
      <c r="M51" s="178"/>
      <c r="N51" s="143"/>
    </row>
    <row r="52" spans="2:14">
      <c r="B52" s="11"/>
      <c r="C52" s="153" t="s">
        <v>260</v>
      </c>
      <c r="D52" s="44">
        <v>67.099999999999994</v>
      </c>
      <c r="E52" s="44">
        <v>70.400000000000006</v>
      </c>
      <c r="F52" s="44">
        <v>64.3</v>
      </c>
      <c r="G52" s="44">
        <v>64.3</v>
      </c>
      <c r="H52" s="44">
        <v>67.3</v>
      </c>
      <c r="I52" s="44">
        <v>61.7</v>
      </c>
      <c r="J52" s="44">
        <v>95.8</v>
      </c>
      <c r="K52" s="44">
        <v>104.2</v>
      </c>
      <c r="L52" s="44">
        <v>89.6</v>
      </c>
    </row>
    <row r="53" spans="2:14">
      <c r="B53" s="11"/>
      <c r="C53" s="153" t="s">
        <v>167</v>
      </c>
      <c r="D53" s="44">
        <v>65.5</v>
      </c>
      <c r="E53" s="44">
        <v>68.7</v>
      </c>
      <c r="F53" s="44">
        <v>62.7</v>
      </c>
      <c r="G53" s="44">
        <v>62.9</v>
      </c>
      <c r="H53" s="44">
        <v>65.7</v>
      </c>
      <c r="I53" s="44">
        <v>60.5</v>
      </c>
      <c r="J53" s="44">
        <v>91.7</v>
      </c>
      <c r="K53" s="44">
        <v>102.5</v>
      </c>
      <c r="L53" s="44">
        <v>84</v>
      </c>
    </row>
    <row r="54" spans="2:14">
      <c r="B54" s="11"/>
      <c r="C54" s="153" t="s">
        <v>168</v>
      </c>
      <c r="D54" s="44">
        <v>63.3</v>
      </c>
      <c r="E54" s="44">
        <v>66.599999999999994</v>
      </c>
      <c r="F54" s="44">
        <v>60.5</v>
      </c>
      <c r="G54" s="44">
        <v>60.7</v>
      </c>
      <c r="H54" s="44">
        <v>63.5</v>
      </c>
      <c r="I54" s="44">
        <v>58.3</v>
      </c>
      <c r="J54" s="44">
        <v>89.4</v>
      </c>
      <c r="K54" s="44">
        <v>100.8</v>
      </c>
      <c r="L54" s="44">
        <v>81.400000000000006</v>
      </c>
    </row>
    <row r="55" spans="2:14">
      <c r="B55" s="11"/>
      <c r="C55" s="153">
        <v>1992</v>
      </c>
      <c r="D55" s="44">
        <v>62.1</v>
      </c>
      <c r="E55" s="44">
        <v>65.2</v>
      </c>
      <c r="F55" s="44">
        <v>59.4</v>
      </c>
      <c r="G55" s="44">
        <v>59.8</v>
      </c>
      <c r="H55" s="44">
        <v>62.6</v>
      </c>
      <c r="I55" s="44">
        <v>57.3</v>
      </c>
      <c r="J55" s="44">
        <v>86</v>
      </c>
      <c r="K55" s="44">
        <v>95</v>
      </c>
      <c r="L55" s="44">
        <v>79.400000000000006</v>
      </c>
    </row>
    <row r="56" spans="2:14">
      <c r="B56" s="11"/>
      <c r="C56" s="154" t="s">
        <v>170</v>
      </c>
      <c r="D56" s="95">
        <v>63.2</v>
      </c>
      <c r="E56" s="95">
        <v>66.599999999999994</v>
      </c>
      <c r="F56" s="95">
        <v>60.4</v>
      </c>
      <c r="G56" s="95">
        <v>60.9</v>
      </c>
      <c r="H56" s="95">
        <v>63.9</v>
      </c>
      <c r="I56" s="95">
        <v>58.3</v>
      </c>
      <c r="J56" s="95">
        <v>86.6</v>
      </c>
      <c r="K56" s="95">
        <v>95.9</v>
      </c>
      <c r="L56" s="95">
        <v>79.8</v>
      </c>
    </row>
    <row r="57" spans="2:14">
      <c r="B57" s="162"/>
      <c r="C57" s="153">
        <v>1994</v>
      </c>
      <c r="D57" s="95">
        <v>63.3</v>
      </c>
      <c r="E57" s="180">
        <v>66.3</v>
      </c>
      <c r="F57" s="180">
        <v>60.5</v>
      </c>
      <c r="G57" s="180">
        <v>60.9</v>
      </c>
      <c r="H57" s="180">
        <v>63.4</v>
      </c>
      <c r="I57" s="180">
        <v>58.5</v>
      </c>
      <c r="J57" s="180">
        <v>86.9</v>
      </c>
      <c r="K57" s="180">
        <v>96.1</v>
      </c>
      <c r="L57" s="180">
        <v>79.900000000000006</v>
      </c>
    </row>
    <row r="58" spans="2:14" s="14" customFormat="1">
      <c r="B58" s="162"/>
      <c r="C58" s="154" t="s">
        <v>56</v>
      </c>
      <c r="D58" s="95">
        <v>63.9</v>
      </c>
      <c r="E58" s="181">
        <v>66.3</v>
      </c>
      <c r="F58" s="181">
        <v>61.5</v>
      </c>
      <c r="G58" s="181">
        <v>61.5</v>
      </c>
      <c r="H58" s="181">
        <v>63.2</v>
      </c>
      <c r="I58" s="181">
        <v>59.5</v>
      </c>
      <c r="J58" s="181">
        <v>87.9</v>
      </c>
      <c r="K58" s="181">
        <v>96.7</v>
      </c>
      <c r="L58" s="181">
        <v>81</v>
      </c>
    </row>
    <row r="59" spans="2:14" ht="15.75">
      <c r="B59" s="152" t="s">
        <v>54</v>
      </c>
      <c r="C59" s="154" t="s">
        <v>57</v>
      </c>
      <c r="D59" s="95">
        <v>63.2</v>
      </c>
      <c r="E59" s="181">
        <v>65.3</v>
      </c>
      <c r="F59" s="181">
        <v>60.9</v>
      </c>
      <c r="G59" s="181">
        <v>61</v>
      </c>
      <c r="H59" s="181">
        <v>62.7</v>
      </c>
      <c r="I59" s="181">
        <v>59.1</v>
      </c>
      <c r="J59" s="181">
        <v>85.2</v>
      </c>
      <c r="K59" s="181">
        <v>93.2</v>
      </c>
      <c r="L59" s="181">
        <v>79</v>
      </c>
    </row>
    <row r="60" spans="2:14" ht="15.75">
      <c r="B60" s="161" t="s">
        <v>55</v>
      </c>
      <c r="C60" s="154" t="s">
        <v>58</v>
      </c>
      <c r="D60" s="95">
        <v>61.8</v>
      </c>
      <c r="E60" s="181">
        <v>63.9</v>
      </c>
      <c r="F60" s="181">
        <v>59.7</v>
      </c>
      <c r="G60" s="181">
        <v>59.8</v>
      </c>
      <c r="H60" s="181">
        <v>61.5</v>
      </c>
      <c r="I60" s="181">
        <v>57.9</v>
      </c>
      <c r="J60" s="181">
        <v>81.599999999999994</v>
      </c>
      <c r="K60" s="181">
        <v>88.5</v>
      </c>
      <c r="L60" s="181">
        <v>76.099999999999994</v>
      </c>
    </row>
    <row r="61" spans="2:14">
      <c r="B61" s="162"/>
      <c r="C61" s="154" t="s">
        <v>59</v>
      </c>
      <c r="D61" s="181">
        <v>59.6</v>
      </c>
      <c r="E61" s="181">
        <v>60.1</v>
      </c>
      <c r="F61" s="181">
        <v>58.3</v>
      </c>
      <c r="G61" s="181">
        <v>57.6</v>
      </c>
      <c r="H61" s="181">
        <v>57.6</v>
      </c>
      <c r="I61" s="181">
        <v>56.6</v>
      </c>
      <c r="J61" s="181">
        <v>80.3</v>
      </c>
      <c r="K61" s="181">
        <v>86.3</v>
      </c>
      <c r="L61" s="181">
        <v>75.3</v>
      </c>
    </row>
    <row r="62" spans="2:14">
      <c r="B62" s="162"/>
      <c r="C62" s="153">
        <v>1999</v>
      </c>
      <c r="D62" s="123">
        <v>61.8</v>
      </c>
      <c r="E62" s="164">
        <v>62.4</v>
      </c>
      <c r="F62" s="164">
        <v>60.5</v>
      </c>
      <c r="G62" s="164">
        <v>59.8</v>
      </c>
      <c r="H62" s="164">
        <v>60</v>
      </c>
      <c r="I62" s="164">
        <v>58.7</v>
      </c>
      <c r="J62" s="164">
        <v>82.4</v>
      </c>
      <c r="K62" s="164">
        <v>87.4</v>
      </c>
      <c r="L62" s="164">
        <v>78.099999999999994</v>
      </c>
    </row>
    <row r="63" spans="2:14">
      <c r="B63" s="162"/>
      <c r="C63" s="8">
        <v>2000</v>
      </c>
      <c r="D63" s="123">
        <v>60.8</v>
      </c>
      <c r="E63" s="123">
        <v>61.1</v>
      </c>
      <c r="F63" s="123">
        <v>59.7</v>
      </c>
      <c r="G63" s="123">
        <v>58.7</v>
      </c>
      <c r="H63" s="123">
        <v>58.6</v>
      </c>
      <c r="I63" s="123">
        <v>57.8</v>
      </c>
      <c r="J63" s="123">
        <v>82.4</v>
      </c>
      <c r="K63" s="123">
        <v>87.1</v>
      </c>
      <c r="L63" s="123">
        <v>78.099999999999994</v>
      </c>
    </row>
    <row r="64" spans="2:14">
      <c r="B64" s="162"/>
      <c r="C64" s="8">
        <v>2001</v>
      </c>
      <c r="D64" s="123">
        <v>57.9</v>
      </c>
      <c r="E64" s="123">
        <v>59</v>
      </c>
      <c r="F64" s="123">
        <v>56.4</v>
      </c>
      <c r="G64" s="123">
        <v>55.8</v>
      </c>
      <c r="H64" s="123">
        <v>56.5</v>
      </c>
      <c r="I64" s="123">
        <v>54.5</v>
      </c>
      <c r="J64" s="123">
        <v>78.8</v>
      </c>
      <c r="K64" s="123">
        <v>85.4</v>
      </c>
      <c r="L64" s="123">
        <v>73.7</v>
      </c>
    </row>
    <row r="65" spans="2:12">
      <c r="B65" s="162"/>
      <c r="C65" s="8">
        <v>2002</v>
      </c>
      <c r="D65" s="123">
        <v>56.2</v>
      </c>
      <c r="E65" s="123">
        <v>56.5</v>
      </c>
      <c r="F65" s="123">
        <v>55.2</v>
      </c>
      <c r="G65" s="123">
        <v>54.2</v>
      </c>
      <c r="H65" s="123">
        <v>54.2</v>
      </c>
      <c r="I65" s="123">
        <v>53.4</v>
      </c>
      <c r="J65" s="123">
        <v>76.3</v>
      </c>
      <c r="K65" s="123">
        <v>81.7</v>
      </c>
      <c r="L65" s="123">
        <v>71.8</v>
      </c>
    </row>
    <row r="66" spans="2:12">
      <c r="B66" s="162"/>
      <c r="C66" s="8">
        <v>2003</v>
      </c>
      <c r="D66" s="123">
        <v>53.5</v>
      </c>
      <c r="E66" s="123">
        <v>54.1</v>
      </c>
      <c r="F66" s="123">
        <v>52.3</v>
      </c>
      <c r="G66" s="123">
        <v>51.4</v>
      </c>
      <c r="H66" s="123">
        <v>51.7</v>
      </c>
      <c r="I66" s="123">
        <v>50.5</v>
      </c>
      <c r="J66" s="123">
        <v>74.3</v>
      </c>
      <c r="K66" s="123">
        <v>79.5</v>
      </c>
      <c r="L66" s="123">
        <v>69.8</v>
      </c>
    </row>
    <row r="67" spans="2:12">
      <c r="B67" s="162"/>
      <c r="C67" s="8">
        <v>2004</v>
      </c>
      <c r="D67" s="123">
        <v>50</v>
      </c>
      <c r="E67" s="123">
        <v>50.4</v>
      </c>
      <c r="F67" s="123">
        <v>48.9</v>
      </c>
      <c r="G67" s="123">
        <v>48</v>
      </c>
      <c r="H67" s="123">
        <v>48.1</v>
      </c>
      <c r="I67" s="123">
        <v>47.2</v>
      </c>
      <c r="J67" s="123">
        <v>69.900000000000006</v>
      </c>
      <c r="K67" s="123">
        <v>74.900000000000006</v>
      </c>
      <c r="L67" s="123">
        <v>65.5</v>
      </c>
    </row>
    <row r="68" spans="2:12">
      <c r="B68" s="162"/>
      <c r="C68" s="8">
        <v>2005</v>
      </c>
      <c r="D68" s="123">
        <v>46.6</v>
      </c>
      <c r="E68" s="123">
        <v>46.9</v>
      </c>
      <c r="F68" s="123">
        <v>45.6</v>
      </c>
      <c r="G68" s="123">
        <v>44.7</v>
      </c>
      <c r="H68" s="123">
        <v>44.7</v>
      </c>
      <c r="I68" s="123">
        <v>44</v>
      </c>
      <c r="J68" s="123">
        <v>65.2</v>
      </c>
      <c r="K68" s="123">
        <v>70.5</v>
      </c>
      <c r="L68" s="123">
        <v>60.7</v>
      </c>
    </row>
    <row r="69" spans="2:12">
      <c r="B69" s="162"/>
      <c r="C69" s="8">
        <v>2006</v>
      </c>
      <c r="D69" s="123">
        <v>43.6</v>
      </c>
      <c r="E69" s="123">
        <v>43.9</v>
      </c>
      <c r="F69" s="123">
        <v>42.6</v>
      </c>
      <c r="G69" s="123">
        <v>41.7</v>
      </c>
      <c r="H69" s="123">
        <v>41.7</v>
      </c>
      <c r="I69" s="123">
        <v>41.1</v>
      </c>
      <c r="J69" s="123">
        <v>61.6</v>
      </c>
      <c r="K69" s="123">
        <v>67.099999999999994</v>
      </c>
      <c r="L69" s="123">
        <v>57</v>
      </c>
    </row>
    <row r="70" spans="2:12">
      <c r="B70" s="162"/>
      <c r="C70" s="8">
        <v>2007</v>
      </c>
      <c r="D70" s="123">
        <v>42.2</v>
      </c>
      <c r="E70" s="123">
        <v>42.5</v>
      </c>
      <c r="F70" s="123">
        <v>41.3</v>
      </c>
      <c r="G70" s="123">
        <v>40.5</v>
      </c>
      <c r="H70" s="123">
        <v>40.200000000000003</v>
      </c>
      <c r="I70" s="123">
        <v>39.9</v>
      </c>
      <c r="J70" s="123">
        <v>60.3</v>
      </c>
      <c r="K70" s="123">
        <v>67.099999999999994</v>
      </c>
      <c r="L70" s="123">
        <v>55</v>
      </c>
    </row>
    <row r="71" spans="2:12">
      <c r="B71" s="162"/>
      <c r="C71" s="8">
        <v>2008</v>
      </c>
      <c r="D71" s="123">
        <v>40.700000000000003</v>
      </c>
      <c r="E71" s="123">
        <v>40.9</v>
      </c>
      <c r="F71" s="123">
        <v>39.9</v>
      </c>
      <c r="G71" s="123">
        <v>39.1</v>
      </c>
      <c r="H71" s="123">
        <v>39</v>
      </c>
      <c r="I71" s="123">
        <v>38.6</v>
      </c>
      <c r="J71" s="123">
        <v>57.4</v>
      </c>
      <c r="K71" s="123">
        <v>62.1</v>
      </c>
      <c r="L71" s="123">
        <v>53.4</v>
      </c>
    </row>
    <row r="72" spans="2:12">
      <c r="B72" s="162"/>
      <c r="C72" s="8">
        <v>2009</v>
      </c>
      <c r="D72" s="123">
        <v>38.9</v>
      </c>
      <c r="E72" s="123">
        <v>39.700000000000003</v>
      </c>
      <c r="F72" s="123">
        <v>37.799999999999997</v>
      </c>
      <c r="G72" s="123">
        <v>37.4</v>
      </c>
      <c r="H72" s="123">
        <v>37.799999999999997</v>
      </c>
      <c r="I72" s="123">
        <v>36.6</v>
      </c>
      <c r="J72" s="123">
        <v>54.5</v>
      </c>
      <c r="K72" s="123">
        <v>60.1</v>
      </c>
      <c r="L72" s="123">
        <v>50.2</v>
      </c>
    </row>
    <row r="73" spans="2:12">
      <c r="B73" s="162"/>
      <c r="C73" s="8">
        <v>2010</v>
      </c>
      <c r="D73" s="123">
        <v>39.1</v>
      </c>
      <c r="E73" s="123">
        <v>39.299999999999997</v>
      </c>
      <c r="F73" s="123">
        <v>38.299999999999997</v>
      </c>
      <c r="G73" s="123">
        <v>37.700000000000003</v>
      </c>
      <c r="H73" s="123">
        <v>37.6</v>
      </c>
      <c r="I73" s="123">
        <v>37.200000000000003</v>
      </c>
      <c r="J73" s="123">
        <v>53</v>
      </c>
      <c r="K73" s="123">
        <v>56.6</v>
      </c>
      <c r="L73" s="123">
        <v>49.6</v>
      </c>
    </row>
    <row r="74" spans="2:12">
      <c r="B74" s="162"/>
      <c r="C74" s="8">
        <v>2011</v>
      </c>
      <c r="D74" s="123">
        <v>37.9</v>
      </c>
      <c r="E74" s="123">
        <v>37.9</v>
      </c>
      <c r="F74" s="123">
        <v>37.200000000000003</v>
      </c>
      <c r="G74" s="123">
        <v>36.5</v>
      </c>
      <c r="H74" s="123">
        <v>36.200000000000003</v>
      </c>
      <c r="I74" s="123">
        <v>36.200000000000003</v>
      </c>
      <c r="J74" s="123">
        <v>50.9</v>
      </c>
      <c r="K74" s="123">
        <v>55.3</v>
      </c>
      <c r="L74" s="123">
        <v>47</v>
      </c>
    </row>
    <row r="75" spans="2:12">
      <c r="B75" s="162"/>
      <c r="C75" s="8">
        <v>2012</v>
      </c>
      <c r="D75" s="123">
        <v>36.9</v>
      </c>
      <c r="E75" s="123">
        <v>37.1</v>
      </c>
      <c r="F75" s="123">
        <v>36.1</v>
      </c>
      <c r="G75" s="123">
        <v>35.6</v>
      </c>
      <c r="H75" s="123">
        <v>35.4</v>
      </c>
      <c r="I75" s="123">
        <v>35.200000000000003</v>
      </c>
      <c r="J75" s="123">
        <v>49.3</v>
      </c>
      <c r="K75" s="123">
        <v>53.8</v>
      </c>
      <c r="L75" s="123">
        <v>45.4</v>
      </c>
    </row>
    <row r="76" spans="2:12">
      <c r="B76" s="162"/>
      <c r="C76" s="8">
        <v>2013</v>
      </c>
      <c r="D76" s="123">
        <v>36.200000000000003</v>
      </c>
      <c r="E76" s="123">
        <v>36.700000000000003</v>
      </c>
      <c r="F76" s="123">
        <v>35.200000000000003</v>
      </c>
      <c r="G76" s="123">
        <v>34.9</v>
      </c>
      <c r="H76" s="123">
        <v>35</v>
      </c>
      <c r="I76" s="123">
        <v>34.200000000000003</v>
      </c>
      <c r="J76" s="123">
        <v>49</v>
      </c>
      <c r="K76" s="123">
        <v>54.1</v>
      </c>
      <c r="L76" s="123">
        <v>44.7</v>
      </c>
    </row>
    <row r="77" spans="2:12">
      <c r="B77" s="162"/>
      <c r="C77" s="8">
        <v>2014</v>
      </c>
      <c r="D77" s="123">
        <v>36.5</v>
      </c>
      <c r="E77" s="123">
        <v>36.9</v>
      </c>
      <c r="F77" s="123">
        <v>35.6</v>
      </c>
      <c r="G77" s="123">
        <v>35.200000000000003</v>
      </c>
      <c r="H77" s="123">
        <v>35.200000000000003</v>
      </c>
      <c r="I77" s="123">
        <v>34.700000000000003</v>
      </c>
      <c r="J77" s="123">
        <v>49.7</v>
      </c>
      <c r="K77" s="123">
        <v>55.1</v>
      </c>
      <c r="L77" s="123">
        <v>45.2</v>
      </c>
    </row>
    <row r="78" spans="2:12">
      <c r="B78" s="167"/>
      <c r="C78" s="6"/>
      <c r="D78" s="171"/>
      <c r="E78" s="171"/>
      <c r="F78" s="171"/>
      <c r="G78" s="171"/>
      <c r="H78" s="171"/>
      <c r="I78" s="171"/>
      <c r="J78" s="171"/>
      <c r="K78" s="171"/>
      <c r="L78" s="171"/>
    </row>
    <row r="79" spans="2:12" ht="27.75" customHeight="1">
      <c r="B79" s="350" t="s">
        <v>630</v>
      </c>
      <c r="C79" s="351"/>
      <c r="D79" s="351"/>
      <c r="E79" s="351"/>
      <c r="F79" s="351"/>
      <c r="G79" s="351"/>
      <c r="H79" s="351"/>
      <c r="I79" s="351"/>
      <c r="J79" s="351"/>
      <c r="K79" s="351"/>
      <c r="L79" s="351"/>
    </row>
    <row r="80" spans="2:12" ht="57.75" customHeight="1">
      <c r="B80" s="350" t="s">
        <v>60</v>
      </c>
      <c r="C80" s="351"/>
      <c r="D80" s="351"/>
      <c r="E80" s="351"/>
      <c r="F80" s="351"/>
      <c r="G80" s="351"/>
      <c r="H80" s="351"/>
      <c r="I80" s="351"/>
      <c r="J80" s="351"/>
      <c r="K80" s="351"/>
      <c r="L80" s="351"/>
    </row>
    <row r="81" spans="2:12" ht="82.5" customHeight="1">
      <c r="B81" s="350" t="s">
        <v>98</v>
      </c>
      <c r="C81" s="351"/>
      <c r="D81" s="351"/>
      <c r="E81" s="351"/>
      <c r="F81" s="351"/>
      <c r="G81" s="351"/>
      <c r="H81" s="351"/>
      <c r="I81" s="351"/>
      <c r="J81" s="351"/>
      <c r="K81" s="351"/>
      <c r="L81" s="351"/>
    </row>
    <row r="82" spans="2:12" ht="30" customHeight="1">
      <c r="B82" s="350" t="s">
        <v>62</v>
      </c>
      <c r="C82" s="351"/>
      <c r="D82" s="351"/>
      <c r="E82" s="351"/>
      <c r="F82" s="351"/>
      <c r="G82" s="351"/>
      <c r="H82" s="351"/>
      <c r="I82" s="351"/>
      <c r="J82" s="351"/>
      <c r="K82" s="351"/>
      <c r="L82" s="351"/>
    </row>
  </sheetData>
  <mergeCells count="6">
    <mergeCell ref="B81:L81"/>
    <mergeCell ref="B82:L82"/>
    <mergeCell ref="B5:B6"/>
    <mergeCell ref="C5:C6"/>
    <mergeCell ref="B79:L79"/>
    <mergeCell ref="B80:L80"/>
  </mergeCells>
  <phoneticPr fontId="10"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48"/>
    </row>
    <row r="2" spans="1:12">
      <c r="A2" s="212"/>
      <c r="B2" s="3" t="s">
        <v>102</v>
      </c>
      <c r="C2" s="4"/>
      <c r="D2" s="4"/>
      <c r="E2" s="4"/>
      <c r="F2" s="4"/>
      <c r="G2" s="4"/>
      <c r="H2" s="4"/>
      <c r="I2" s="4"/>
      <c r="J2" s="4"/>
      <c r="K2" s="4"/>
      <c r="L2" s="4"/>
    </row>
    <row r="3" spans="1:12" ht="15.75">
      <c r="B3" s="5" t="s">
        <v>103</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c r="B7" s="11"/>
      <c r="C7" s="153" t="s">
        <v>166</v>
      </c>
      <c r="D7" s="170">
        <v>28.5</v>
      </c>
      <c r="E7" s="170">
        <v>49.9</v>
      </c>
      <c r="F7" s="170">
        <v>14.9</v>
      </c>
      <c r="G7" s="170">
        <v>29.1</v>
      </c>
      <c r="H7" s="170">
        <v>51</v>
      </c>
      <c r="I7" s="170">
        <v>15.4</v>
      </c>
      <c r="J7" s="170">
        <v>21.8</v>
      </c>
      <c r="K7" s="170">
        <v>38.799999999999997</v>
      </c>
      <c r="L7" s="170">
        <v>9.3000000000000007</v>
      </c>
    </row>
    <row r="8" spans="1:12">
      <c r="B8" s="11"/>
      <c r="C8" s="153" t="s">
        <v>252</v>
      </c>
      <c r="D8" s="156">
        <v>30.1</v>
      </c>
      <c r="E8" s="156">
        <v>53.4</v>
      </c>
      <c r="F8" s="156">
        <v>15.8</v>
      </c>
      <c r="G8" s="156">
        <v>30.7</v>
      </c>
      <c r="H8" s="156">
        <v>54.4</v>
      </c>
      <c r="I8" s="156">
        <v>16.100000000000001</v>
      </c>
      <c r="J8" s="156">
        <v>24.3</v>
      </c>
      <c r="K8" s="156">
        <v>44.2</v>
      </c>
      <c r="L8" s="156">
        <v>11.4</v>
      </c>
    </row>
    <row r="9" spans="1:12">
      <c r="B9" s="11"/>
      <c r="C9" s="153" t="s">
        <v>253</v>
      </c>
      <c r="D9" s="156">
        <v>29.8</v>
      </c>
      <c r="E9" s="156">
        <v>51.2</v>
      </c>
      <c r="F9" s="156">
        <v>16.8</v>
      </c>
      <c r="G9" s="156">
        <v>30.4</v>
      </c>
      <c r="H9" s="156">
        <v>52.2</v>
      </c>
      <c r="I9" s="156">
        <v>17.3</v>
      </c>
      <c r="J9" s="156">
        <v>22.5</v>
      </c>
      <c r="K9" s="156">
        <v>40.1</v>
      </c>
      <c r="L9" s="156">
        <v>10.6</v>
      </c>
    </row>
    <row r="10" spans="1:12">
      <c r="B10" s="11"/>
      <c r="C10" s="153" t="s">
        <v>254</v>
      </c>
      <c r="D10" s="156">
        <v>32.6</v>
      </c>
      <c r="E10" s="156">
        <v>55.2</v>
      </c>
      <c r="F10" s="156">
        <v>19.399999999999999</v>
      </c>
      <c r="G10" s="156">
        <v>33</v>
      </c>
      <c r="H10" s="156">
        <v>55.8</v>
      </c>
      <c r="I10" s="156">
        <v>19.899999999999999</v>
      </c>
      <c r="J10" s="156">
        <v>28</v>
      </c>
      <c r="K10" s="156">
        <v>48.3</v>
      </c>
      <c r="L10" s="156">
        <v>14.3</v>
      </c>
    </row>
    <row r="11" spans="1:12">
      <c r="B11" s="11"/>
      <c r="C11" s="153" t="s">
        <v>255</v>
      </c>
      <c r="D11" s="156">
        <v>32.4</v>
      </c>
      <c r="E11" s="156">
        <v>55</v>
      </c>
      <c r="F11" s="156">
        <v>18.8</v>
      </c>
      <c r="G11" s="156">
        <v>33.1</v>
      </c>
      <c r="H11" s="156">
        <v>56.2</v>
      </c>
      <c r="I11" s="156">
        <v>19.399999999999999</v>
      </c>
      <c r="J11" s="156">
        <v>24.5</v>
      </c>
      <c r="K11" s="156">
        <v>43.3</v>
      </c>
      <c r="L11" s="156">
        <v>12.1</v>
      </c>
    </row>
    <row r="12" spans="1:12" ht="15.75">
      <c r="B12" s="152"/>
      <c r="C12" s="153" t="s">
        <v>256</v>
      </c>
      <c r="D12" s="156">
        <v>35.5</v>
      </c>
      <c r="E12" s="156">
        <v>59.1</v>
      </c>
      <c r="F12" s="156">
        <v>21.4</v>
      </c>
      <c r="G12" s="156">
        <v>35.9</v>
      </c>
      <c r="H12" s="156">
        <v>59.9</v>
      </c>
      <c r="I12" s="156">
        <v>21.9</v>
      </c>
      <c r="J12" s="156">
        <v>31.7</v>
      </c>
      <c r="K12" s="156">
        <v>53.6</v>
      </c>
      <c r="L12" s="156">
        <v>17.399999999999999</v>
      </c>
    </row>
    <row r="13" spans="1:12">
      <c r="B13" s="11"/>
      <c r="C13" s="153" t="s">
        <v>257</v>
      </c>
      <c r="D13" s="156">
        <v>36.5</v>
      </c>
      <c r="E13" s="156">
        <v>60</v>
      </c>
      <c r="F13" s="156">
        <v>22.8</v>
      </c>
      <c r="G13" s="156">
        <v>37.299999999999997</v>
      </c>
      <c r="H13" s="156">
        <v>61.2</v>
      </c>
      <c r="I13" s="156">
        <v>23.6</v>
      </c>
      <c r="J13" s="156">
        <v>27.5</v>
      </c>
      <c r="K13" s="156">
        <v>47.1</v>
      </c>
      <c r="L13" s="156">
        <v>14.6</v>
      </c>
    </row>
    <row r="14" spans="1:12">
      <c r="B14" s="11"/>
      <c r="C14" s="153" t="s">
        <v>258</v>
      </c>
      <c r="D14" s="156">
        <v>36</v>
      </c>
      <c r="E14" s="156">
        <v>56.6</v>
      </c>
      <c r="F14" s="156">
        <v>24.3</v>
      </c>
      <c r="G14" s="156">
        <v>36.700000000000003</v>
      </c>
      <c r="H14" s="156">
        <v>57</v>
      </c>
      <c r="I14" s="156">
        <v>25.2</v>
      </c>
      <c r="J14" s="156">
        <v>29.7</v>
      </c>
      <c r="K14" s="156">
        <v>52.3</v>
      </c>
      <c r="L14" s="156">
        <v>16.2</v>
      </c>
    </row>
    <row r="15" spans="1:12" ht="15.75">
      <c r="B15" s="152"/>
      <c r="C15" s="153" t="s">
        <v>259</v>
      </c>
      <c r="D15" s="156">
        <v>35.700000000000003</v>
      </c>
      <c r="E15" s="156">
        <v>56</v>
      </c>
      <c r="F15" s="156">
        <v>23.7</v>
      </c>
      <c r="G15" s="156">
        <v>36.799999999999997</v>
      </c>
      <c r="H15" s="156">
        <v>57.4</v>
      </c>
      <c r="I15" s="156">
        <v>24.8</v>
      </c>
      <c r="J15" s="156">
        <v>26.5</v>
      </c>
      <c r="K15" s="156">
        <v>44.9</v>
      </c>
      <c r="L15" s="156">
        <v>14.5</v>
      </c>
    </row>
    <row r="16" spans="1:12">
      <c r="B16" s="11"/>
      <c r="C16" s="153" t="s">
        <v>260</v>
      </c>
      <c r="D16" s="156">
        <v>34.700000000000003</v>
      </c>
      <c r="E16" s="156">
        <v>52.7</v>
      </c>
      <c r="F16" s="156">
        <v>24.5</v>
      </c>
      <c r="G16" s="156">
        <v>35.299999999999997</v>
      </c>
      <c r="H16" s="156">
        <v>53.4</v>
      </c>
      <c r="I16" s="156">
        <v>25.1</v>
      </c>
      <c r="J16" s="156">
        <v>28</v>
      </c>
      <c r="K16" s="156">
        <v>46.5</v>
      </c>
      <c r="L16" s="156">
        <v>16.7</v>
      </c>
    </row>
    <row r="17" spans="2:12">
      <c r="B17" s="11"/>
      <c r="C17" s="153" t="s">
        <v>167</v>
      </c>
      <c r="D17" s="156">
        <v>35.9</v>
      </c>
      <c r="E17" s="156">
        <v>52.9</v>
      </c>
      <c r="F17" s="156">
        <v>26.1</v>
      </c>
      <c r="G17" s="156">
        <v>36.799999999999997</v>
      </c>
      <c r="H17" s="156">
        <v>54</v>
      </c>
      <c r="I17" s="156">
        <v>27</v>
      </c>
      <c r="J17" s="156">
        <v>26.8</v>
      </c>
      <c r="K17" s="156">
        <v>42.1</v>
      </c>
      <c r="L17" s="156">
        <v>16.8</v>
      </c>
    </row>
    <row r="18" spans="2:12">
      <c r="B18" s="11"/>
      <c r="C18" s="153" t="s">
        <v>168</v>
      </c>
      <c r="D18" s="156">
        <v>36.799999999999997</v>
      </c>
      <c r="E18" s="156">
        <v>53.8</v>
      </c>
      <c r="F18" s="156">
        <v>27.2</v>
      </c>
      <c r="G18" s="156">
        <v>37.700000000000003</v>
      </c>
      <c r="H18" s="156">
        <v>55.1</v>
      </c>
      <c r="I18" s="156">
        <v>28.1</v>
      </c>
      <c r="J18" s="156">
        <v>27.7</v>
      </c>
      <c r="K18" s="156">
        <v>43.2</v>
      </c>
      <c r="L18" s="156">
        <v>18</v>
      </c>
    </row>
    <row r="19" spans="2:12">
      <c r="B19" s="11"/>
      <c r="C19" s="153" t="s">
        <v>169</v>
      </c>
      <c r="D19" s="156">
        <v>35.5</v>
      </c>
      <c r="E19" s="156">
        <v>52.7</v>
      </c>
      <c r="F19" s="156">
        <v>25.7</v>
      </c>
      <c r="G19" s="156">
        <v>36.200000000000003</v>
      </c>
      <c r="H19" s="156">
        <v>53.9</v>
      </c>
      <c r="I19" s="156">
        <v>26.3</v>
      </c>
      <c r="J19" s="156">
        <v>27.7</v>
      </c>
      <c r="K19" s="156">
        <v>42.1</v>
      </c>
      <c r="L19" s="156">
        <v>18.600000000000001</v>
      </c>
    </row>
    <row r="20" spans="2:12">
      <c r="B20" s="11"/>
      <c r="C20" s="153" t="s">
        <v>170</v>
      </c>
      <c r="D20" s="156">
        <v>39.200000000000003</v>
      </c>
      <c r="E20" s="156">
        <v>55.7</v>
      </c>
      <c r="F20" s="156">
        <v>29.8</v>
      </c>
      <c r="G20" s="156">
        <v>39.5</v>
      </c>
      <c r="H20" s="156">
        <v>55.7</v>
      </c>
      <c r="I20" s="156">
        <v>30.5</v>
      </c>
      <c r="J20" s="156">
        <v>33.700000000000003</v>
      </c>
      <c r="K20" s="156">
        <v>52</v>
      </c>
      <c r="L20" s="156">
        <v>22.2</v>
      </c>
    </row>
    <row r="21" spans="2:12">
      <c r="B21" s="11"/>
      <c r="C21" s="153">
        <v>1994</v>
      </c>
      <c r="D21" s="156">
        <v>38.6</v>
      </c>
      <c r="E21" s="156">
        <v>53.7</v>
      </c>
      <c r="F21" s="156">
        <v>30.6</v>
      </c>
      <c r="G21" s="156">
        <v>39.299999999999997</v>
      </c>
      <c r="H21" s="156">
        <v>54.2</v>
      </c>
      <c r="I21" s="156">
        <v>31.4</v>
      </c>
      <c r="J21" s="156">
        <v>31.8</v>
      </c>
      <c r="K21" s="156">
        <v>48.5</v>
      </c>
      <c r="L21" s="156">
        <v>21.9</v>
      </c>
    </row>
    <row r="22" spans="2:12" s="14" customFormat="1">
      <c r="B22" s="11"/>
      <c r="C22" s="153">
        <v>1995</v>
      </c>
      <c r="D22" s="156">
        <v>39.700000000000003</v>
      </c>
      <c r="E22" s="156">
        <v>54.9</v>
      </c>
      <c r="F22" s="156">
        <v>31.4</v>
      </c>
      <c r="G22" s="156">
        <v>40.5</v>
      </c>
      <c r="H22" s="156">
        <v>56</v>
      </c>
      <c r="I22" s="156">
        <v>32.200000000000003</v>
      </c>
      <c r="J22" s="156">
        <v>29.7</v>
      </c>
      <c r="K22" s="156">
        <v>42.4</v>
      </c>
      <c r="L22" s="156">
        <v>22.1</v>
      </c>
    </row>
    <row r="23" spans="2:12" ht="15.75">
      <c r="B23" s="152" t="s">
        <v>52</v>
      </c>
      <c r="C23" s="153">
        <v>1996</v>
      </c>
      <c r="D23" s="156">
        <v>39.9</v>
      </c>
      <c r="E23" s="156">
        <v>53.6</v>
      </c>
      <c r="F23" s="156">
        <v>32.299999999999997</v>
      </c>
      <c r="G23" s="156">
        <v>40.9</v>
      </c>
      <c r="H23" s="156">
        <v>54.7</v>
      </c>
      <c r="I23" s="156">
        <v>33.4</v>
      </c>
      <c r="J23" s="156">
        <v>29.3</v>
      </c>
      <c r="K23" s="156">
        <v>43.1</v>
      </c>
      <c r="L23" s="156">
        <v>21</v>
      </c>
    </row>
    <row r="24" spans="2:12">
      <c r="B24" s="11"/>
      <c r="C24" s="153">
        <v>1997</v>
      </c>
      <c r="D24" s="156">
        <v>38.9</v>
      </c>
      <c r="E24" s="156">
        <v>54.1</v>
      </c>
      <c r="F24" s="156">
        <v>30.4</v>
      </c>
      <c r="G24" s="156">
        <v>40.5</v>
      </c>
      <c r="H24" s="156">
        <v>55.8</v>
      </c>
      <c r="I24" s="156">
        <v>31.8</v>
      </c>
      <c r="J24" s="156">
        <v>24.7</v>
      </c>
      <c r="K24" s="156">
        <v>37.9</v>
      </c>
      <c r="L24" s="156">
        <v>17.3</v>
      </c>
    </row>
    <row r="25" spans="2:12">
      <c r="B25" s="11"/>
      <c r="C25" s="153">
        <v>1998</v>
      </c>
      <c r="D25" s="156">
        <v>40.299999999999997</v>
      </c>
      <c r="E25" s="156">
        <v>52.4</v>
      </c>
      <c r="F25" s="156">
        <v>33.299999999999997</v>
      </c>
      <c r="G25" s="156">
        <v>41.2</v>
      </c>
      <c r="H25" s="156">
        <v>53.3</v>
      </c>
      <c r="I25" s="156">
        <v>34.4</v>
      </c>
      <c r="J25" s="156">
        <v>30.1</v>
      </c>
      <c r="K25" s="156">
        <v>42.9</v>
      </c>
      <c r="L25" s="156">
        <v>22</v>
      </c>
    </row>
    <row r="26" spans="2:12">
      <c r="B26" s="11"/>
      <c r="C26" s="153">
        <v>1999</v>
      </c>
      <c r="D26" s="156">
        <v>45</v>
      </c>
      <c r="E26" s="156">
        <v>58</v>
      </c>
      <c r="F26" s="156">
        <v>37.799999999999997</v>
      </c>
      <c r="G26" s="156">
        <v>45.8</v>
      </c>
      <c r="H26" s="156">
        <v>58.4</v>
      </c>
      <c r="I26" s="156">
        <v>38.9</v>
      </c>
      <c r="J26" s="156">
        <v>36.5</v>
      </c>
      <c r="K26" s="156">
        <v>52.3</v>
      </c>
      <c r="L26" s="156">
        <v>27.6</v>
      </c>
    </row>
    <row r="27" spans="2:12">
      <c r="B27" s="11"/>
      <c r="C27" s="153">
        <v>2000</v>
      </c>
      <c r="D27" s="156">
        <v>45</v>
      </c>
      <c r="E27" s="156">
        <v>55.5</v>
      </c>
      <c r="F27" s="156">
        <v>39.4</v>
      </c>
      <c r="G27" s="156">
        <v>46.4</v>
      </c>
      <c r="H27" s="156">
        <v>56.8</v>
      </c>
      <c r="I27" s="156">
        <v>41</v>
      </c>
      <c r="J27" s="156">
        <v>31.6</v>
      </c>
      <c r="K27" s="156">
        <v>41.9</v>
      </c>
      <c r="L27" s="156">
        <v>25.2</v>
      </c>
    </row>
    <row r="28" spans="2:12">
      <c r="B28" s="11"/>
      <c r="C28" s="8">
        <v>2001</v>
      </c>
      <c r="D28" s="156">
        <v>42.4</v>
      </c>
      <c r="E28" s="156">
        <v>53.4</v>
      </c>
      <c r="F28" s="156">
        <v>35.9</v>
      </c>
      <c r="G28" s="156">
        <v>43.6</v>
      </c>
      <c r="H28" s="156">
        <v>54.4</v>
      </c>
      <c r="I28" s="156">
        <v>37.4</v>
      </c>
      <c r="J28" s="156">
        <v>30.8</v>
      </c>
      <c r="K28" s="156">
        <v>43</v>
      </c>
      <c r="L28" s="156">
        <v>23.5</v>
      </c>
    </row>
    <row r="29" spans="2:12">
      <c r="B29" s="11"/>
      <c r="C29" s="153">
        <v>2002</v>
      </c>
      <c r="D29" s="155">
        <v>44.4</v>
      </c>
      <c r="E29" s="155">
        <v>55.1</v>
      </c>
      <c r="F29" s="155">
        <v>38.6</v>
      </c>
      <c r="G29" s="155">
        <v>45.6</v>
      </c>
      <c r="H29" s="155">
        <v>56</v>
      </c>
      <c r="I29" s="155">
        <v>40.200000000000003</v>
      </c>
      <c r="J29" s="155">
        <v>32.700000000000003</v>
      </c>
      <c r="K29" s="155">
        <v>46.7</v>
      </c>
      <c r="L29" s="155">
        <v>24.5</v>
      </c>
    </row>
    <row r="30" spans="2:12">
      <c r="B30" s="11"/>
      <c r="C30" s="153">
        <v>2003</v>
      </c>
      <c r="D30" s="155">
        <v>44.1</v>
      </c>
      <c r="E30" s="155">
        <v>54.3</v>
      </c>
      <c r="F30" s="155">
        <v>38.200000000000003</v>
      </c>
      <c r="G30" s="155">
        <v>45.8</v>
      </c>
      <c r="H30" s="155">
        <v>55.4</v>
      </c>
      <c r="I30" s="155">
        <v>40.299999999999997</v>
      </c>
      <c r="J30" s="155">
        <v>29.2</v>
      </c>
      <c r="K30" s="155">
        <v>43.1</v>
      </c>
      <c r="L30" s="155">
        <v>20.8</v>
      </c>
    </row>
    <row r="31" spans="2:12">
      <c r="B31" s="11"/>
      <c r="C31" s="153">
        <v>2004</v>
      </c>
      <c r="D31" s="155">
        <v>41.7</v>
      </c>
      <c r="E31" s="155">
        <v>50.6</v>
      </c>
      <c r="F31" s="155">
        <v>36.5</v>
      </c>
      <c r="G31" s="155">
        <v>43.1</v>
      </c>
      <c r="H31" s="155">
        <v>51.2</v>
      </c>
      <c r="I31" s="155">
        <v>38.4</v>
      </c>
      <c r="J31" s="155">
        <v>27.2</v>
      </c>
      <c r="K31" s="155">
        <v>40.299999999999997</v>
      </c>
      <c r="L31" s="155">
        <v>19.3</v>
      </c>
    </row>
    <row r="32" spans="2:12">
      <c r="B32" s="11"/>
      <c r="C32" s="153">
        <v>2005</v>
      </c>
      <c r="D32" s="155">
        <v>43.4</v>
      </c>
      <c r="E32" s="155">
        <v>51</v>
      </c>
      <c r="F32" s="155">
        <v>39.1</v>
      </c>
      <c r="G32" s="155">
        <v>44.9</v>
      </c>
      <c r="H32" s="155">
        <v>52.5</v>
      </c>
      <c r="I32" s="155">
        <v>40.9</v>
      </c>
      <c r="J32" s="155">
        <v>29.3</v>
      </c>
      <c r="K32" s="155">
        <v>37</v>
      </c>
      <c r="L32" s="155">
        <v>24.8</v>
      </c>
    </row>
    <row r="33" spans="2:13">
      <c r="B33" s="11"/>
      <c r="C33" s="153">
        <v>2006</v>
      </c>
      <c r="D33" s="155">
        <v>42.8</v>
      </c>
      <c r="E33" s="155">
        <v>51</v>
      </c>
      <c r="F33" s="155">
        <v>37.9</v>
      </c>
      <c r="G33" s="155">
        <v>44.5</v>
      </c>
      <c r="H33" s="155">
        <v>52.3</v>
      </c>
      <c r="I33" s="155">
        <v>40</v>
      </c>
      <c r="J33" s="155">
        <v>27.7</v>
      </c>
      <c r="K33" s="155">
        <v>38.700000000000003</v>
      </c>
      <c r="L33" s="155">
        <v>21.3</v>
      </c>
    </row>
    <row r="34" spans="2:13">
      <c r="B34" s="11"/>
      <c r="C34" s="153">
        <v>2007</v>
      </c>
      <c r="D34" s="155">
        <v>43.3</v>
      </c>
      <c r="E34" s="155">
        <v>52.3</v>
      </c>
      <c r="F34" s="155">
        <v>37.9</v>
      </c>
      <c r="G34" s="155">
        <v>44.5</v>
      </c>
      <c r="H34" s="155">
        <v>52.9</v>
      </c>
      <c r="I34" s="155">
        <v>39.4</v>
      </c>
      <c r="J34" s="155">
        <v>33.1</v>
      </c>
      <c r="K34" s="155">
        <v>46.1</v>
      </c>
      <c r="L34" s="155">
        <v>24.7</v>
      </c>
    </row>
    <row r="35" spans="2:13">
      <c r="B35" s="11"/>
      <c r="C35" s="153">
        <v>2008</v>
      </c>
      <c r="D35" s="155">
        <v>47.6</v>
      </c>
      <c r="E35" s="155">
        <v>55.5</v>
      </c>
      <c r="F35" s="155">
        <v>42.9</v>
      </c>
      <c r="G35" s="155">
        <v>49.3</v>
      </c>
      <c r="H35" s="155">
        <v>57</v>
      </c>
      <c r="I35" s="155">
        <v>44.7</v>
      </c>
      <c r="J35" s="155">
        <v>34</v>
      </c>
      <c r="K35" s="155">
        <v>42.8</v>
      </c>
      <c r="L35" s="155">
        <v>28.7</v>
      </c>
    </row>
    <row r="36" spans="2:13">
      <c r="B36" s="11"/>
      <c r="C36" s="153">
        <v>2009</v>
      </c>
      <c r="D36" s="155">
        <v>44.8</v>
      </c>
      <c r="E36" s="155">
        <v>52.2</v>
      </c>
      <c r="F36" s="155">
        <v>40.200000000000003</v>
      </c>
      <c r="G36" s="155">
        <v>46.6</v>
      </c>
      <c r="H36" s="155">
        <v>53.7</v>
      </c>
      <c r="I36" s="155">
        <v>42.1</v>
      </c>
      <c r="J36" s="155">
        <v>29</v>
      </c>
      <c r="K36" s="155">
        <v>37.4</v>
      </c>
      <c r="L36" s="155">
        <v>24.1</v>
      </c>
    </row>
    <row r="37" spans="2:13">
      <c r="B37" s="11"/>
      <c r="C37" s="153">
        <v>2010</v>
      </c>
      <c r="D37" s="155">
        <v>45.5</v>
      </c>
      <c r="E37" s="155">
        <v>53.3</v>
      </c>
      <c r="F37" s="155">
        <v>40.5</v>
      </c>
      <c r="G37" s="155">
        <v>46.8</v>
      </c>
      <c r="H37" s="155">
        <v>54.1</v>
      </c>
      <c r="I37" s="155">
        <v>42.2</v>
      </c>
      <c r="J37" s="155">
        <v>33.4</v>
      </c>
      <c r="K37" s="155">
        <v>45.6</v>
      </c>
      <c r="L37" s="155">
        <v>26</v>
      </c>
    </row>
    <row r="38" spans="2:13">
      <c r="B38" s="11"/>
      <c r="C38" s="153">
        <v>2011</v>
      </c>
      <c r="D38" s="155">
        <v>46</v>
      </c>
      <c r="E38" s="155">
        <v>53.6</v>
      </c>
      <c r="F38" s="155">
        <v>41.4</v>
      </c>
      <c r="G38" s="155">
        <v>47.3</v>
      </c>
      <c r="H38" s="155">
        <v>54.1</v>
      </c>
      <c r="I38" s="155">
        <v>43.2</v>
      </c>
      <c r="J38" s="155">
        <v>34.700000000000003</v>
      </c>
      <c r="K38" s="155">
        <v>47.4</v>
      </c>
      <c r="L38" s="155">
        <v>27.4</v>
      </c>
    </row>
    <row r="39" spans="2:13">
      <c r="B39" s="11"/>
      <c r="C39" s="153">
        <v>2012</v>
      </c>
      <c r="D39" s="155">
        <v>45.2</v>
      </c>
      <c r="E39" s="155">
        <v>51.5</v>
      </c>
      <c r="F39" s="155">
        <v>41.2</v>
      </c>
      <c r="G39" s="155">
        <v>47.2</v>
      </c>
      <c r="H39" s="155">
        <v>52.8</v>
      </c>
      <c r="I39" s="155">
        <v>43.6</v>
      </c>
      <c r="J39" s="155">
        <v>30.4</v>
      </c>
      <c r="K39" s="155">
        <v>39.299999999999997</v>
      </c>
      <c r="L39" s="155">
        <v>24.5</v>
      </c>
    </row>
    <row r="40" spans="2:13">
      <c r="B40" s="11"/>
      <c r="C40" s="153">
        <v>2013</v>
      </c>
      <c r="D40" s="155">
        <v>46.8</v>
      </c>
      <c r="E40" s="155">
        <v>52.5</v>
      </c>
      <c r="F40" s="155">
        <v>43</v>
      </c>
      <c r="G40" s="155">
        <v>48.6</v>
      </c>
      <c r="H40" s="155">
        <v>53.5</v>
      </c>
      <c r="I40" s="155">
        <v>45.5</v>
      </c>
      <c r="J40" s="155">
        <v>31.7</v>
      </c>
      <c r="K40" s="155">
        <v>44.4</v>
      </c>
      <c r="L40" s="155">
        <v>23.8</v>
      </c>
    </row>
    <row r="41" spans="2:13">
      <c r="B41" s="11"/>
      <c r="C41" s="153">
        <v>2014</v>
      </c>
      <c r="D41" s="155">
        <v>44.1</v>
      </c>
      <c r="E41" s="155">
        <v>49</v>
      </c>
      <c r="F41" s="155">
        <v>41.2</v>
      </c>
      <c r="G41" s="155">
        <v>45.8</v>
      </c>
      <c r="H41" s="155">
        <v>50.5</v>
      </c>
      <c r="I41" s="155">
        <v>43</v>
      </c>
      <c r="J41" s="155">
        <v>31.3</v>
      </c>
      <c r="K41" s="155">
        <v>38</v>
      </c>
      <c r="L41" s="155">
        <v>27.8</v>
      </c>
    </row>
    <row r="42" spans="2:13">
      <c r="B42" s="11"/>
      <c r="C42" s="153"/>
      <c r="D42" s="155"/>
      <c r="E42" s="155"/>
      <c r="F42" s="155"/>
      <c r="G42" s="155"/>
      <c r="H42" s="155"/>
      <c r="I42" s="155"/>
      <c r="J42" s="155"/>
      <c r="K42" s="155"/>
      <c r="L42" s="155"/>
    </row>
    <row r="43" spans="2:13">
      <c r="B43" s="62"/>
      <c r="C43" s="159" t="s">
        <v>166</v>
      </c>
      <c r="D43" s="160">
        <v>28.3</v>
      </c>
      <c r="E43" s="160">
        <v>49.9</v>
      </c>
      <c r="F43" s="160">
        <v>14.9</v>
      </c>
      <c r="G43" s="160">
        <v>29.3</v>
      </c>
      <c r="H43" s="160">
        <v>51.6</v>
      </c>
      <c r="I43" s="160">
        <v>15.5</v>
      </c>
      <c r="J43" s="185">
        <v>19.2</v>
      </c>
      <c r="K43" s="172">
        <v>34</v>
      </c>
      <c r="L43" s="185">
        <v>9.1</v>
      </c>
      <c r="M43" s="178"/>
    </row>
    <row r="44" spans="2:13">
      <c r="B44" s="11"/>
      <c r="C44" s="153" t="s">
        <v>252</v>
      </c>
      <c r="D44" s="46">
        <v>29</v>
      </c>
      <c r="E44" s="46">
        <v>50.4</v>
      </c>
      <c r="F44" s="46">
        <v>15.9</v>
      </c>
      <c r="G44" s="46">
        <v>30</v>
      </c>
      <c r="H44" s="46">
        <v>52.1</v>
      </c>
      <c r="I44" s="46">
        <v>16.600000000000001</v>
      </c>
      <c r="J44" s="186">
        <v>19.600000000000001</v>
      </c>
      <c r="K44" s="174">
        <v>35.200000000000003</v>
      </c>
      <c r="L44" s="186">
        <v>9.1999999999999993</v>
      </c>
      <c r="M44" s="178"/>
    </row>
    <row r="45" spans="2:13">
      <c r="B45" s="11"/>
      <c r="C45" s="153" t="s">
        <v>253</v>
      </c>
      <c r="D45" s="46">
        <v>29.1</v>
      </c>
      <c r="E45" s="46">
        <v>49.6</v>
      </c>
      <c r="F45" s="46">
        <v>16.5</v>
      </c>
      <c r="G45" s="46">
        <v>30</v>
      </c>
      <c r="H45" s="46">
        <v>51.5</v>
      </c>
      <c r="I45" s="46">
        <v>17.100000000000001</v>
      </c>
      <c r="J45" s="186">
        <v>19.7</v>
      </c>
      <c r="K45" s="174">
        <v>33.6</v>
      </c>
      <c r="L45" s="186">
        <v>10.5</v>
      </c>
      <c r="M45" s="178"/>
    </row>
    <row r="46" spans="2:13">
      <c r="B46" s="11"/>
      <c r="C46" s="153" t="s">
        <v>254</v>
      </c>
      <c r="D46" s="46">
        <v>31.6</v>
      </c>
      <c r="E46" s="46">
        <v>53.3</v>
      </c>
      <c r="F46" s="46">
        <v>18.5</v>
      </c>
      <c r="G46" s="46">
        <v>32.6</v>
      </c>
      <c r="H46" s="46">
        <v>55</v>
      </c>
      <c r="I46" s="46">
        <v>19.2</v>
      </c>
      <c r="J46" s="186">
        <v>22</v>
      </c>
      <c r="K46" s="174">
        <v>38.1</v>
      </c>
      <c r="L46" s="186">
        <v>11.5</v>
      </c>
      <c r="M46" s="178"/>
    </row>
    <row r="47" spans="2:13">
      <c r="B47" s="11"/>
      <c r="C47" s="153" t="s">
        <v>255</v>
      </c>
      <c r="D47" s="46">
        <v>32.4</v>
      </c>
      <c r="E47" s="155">
        <v>53.7</v>
      </c>
      <c r="F47" s="46">
        <v>19.7</v>
      </c>
      <c r="G47" s="46">
        <v>33.4</v>
      </c>
      <c r="H47" s="155">
        <v>55.3</v>
      </c>
      <c r="I47" s="46">
        <v>20.5</v>
      </c>
      <c r="J47" s="186">
        <v>23</v>
      </c>
      <c r="K47" s="174">
        <v>39.5</v>
      </c>
      <c r="L47" s="186">
        <v>12.3</v>
      </c>
      <c r="M47" s="178"/>
    </row>
    <row r="48" spans="2:13" ht="15.75">
      <c r="B48" s="152"/>
      <c r="C48" s="153" t="s">
        <v>256</v>
      </c>
      <c r="D48" s="46">
        <v>34.5</v>
      </c>
      <c r="E48" s="46">
        <v>56.2</v>
      </c>
      <c r="F48" s="46">
        <v>21.7</v>
      </c>
      <c r="G48" s="46">
        <v>35.6</v>
      </c>
      <c r="H48" s="46">
        <v>57.9</v>
      </c>
      <c r="I48" s="46">
        <v>22.6</v>
      </c>
      <c r="J48" s="186">
        <v>24.6</v>
      </c>
      <c r="K48" s="174">
        <v>42.3</v>
      </c>
      <c r="L48" s="186">
        <v>13.3</v>
      </c>
      <c r="M48" s="178"/>
    </row>
    <row r="49" spans="2:13" ht="15.75">
      <c r="B49" s="161"/>
      <c r="C49" s="153" t="s">
        <v>257</v>
      </c>
      <c r="D49" s="46">
        <v>34.799999999999997</v>
      </c>
      <c r="E49" s="46">
        <v>55.7</v>
      </c>
      <c r="F49" s="46">
        <v>22.4</v>
      </c>
      <c r="G49" s="46">
        <v>35.799999999999997</v>
      </c>
      <c r="H49" s="46">
        <v>57.2</v>
      </c>
      <c r="I49" s="46">
        <v>23.4</v>
      </c>
      <c r="J49" s="186">
        <v>25.2</v>
      </c>
      <c r="K49" s="174">
        <v>43.9</v>
      </c>
      <c r="L49" s="186">
        <v>13.4</v>
      </c>
      <c r="M49" s="178"/>
    </row>
    <row r="50" spans="2:13" ht="15.75">
      <c r="B50" s="152"/>
      <c r="C50" s="153" t="s">
        <v>258</v>
      </c>
      <c r="D50" s="46">
        <v>35</v>
      </c>
      <c r="E50" s="46">
        <v>54.8</v>
      </c>
      <c r="F50" s="46">
        <v>23.4</v>
      </c>
      <c r="G50" s="46">
        <v>36.1</v>
      </c>
      <c r="H50" s="46">
        <v>56.2</v>
      </c>
      <c r="I50" s="46">
        <v>24.3</v>
      </c>
      <c r="J50" s="186">
        <v>25.9</v>
      </c>
      <c r="K50" s="174">
        <v>43.8</v>
      </c>
      <c r="L50" s="186">
        <v>14.8</v>
      </c>
      <c r="M50" s="178"/>
    </row>
    <row r="51" spans="2:13" ht="15.75">
      <c r="B51" s="161"/>
      <c r="C51" s="153" t="s">
        <v>259</v>
      </c>
      <c r="D51" s="46">
        <v>36.5</v>
      </c>
      <c r="E51" s="46">
        <v>56.2</v>
      </c>
      <c r="F51" s="46">
        <v>24.9</v>
      </c>
      <c r="G51" s="46">
        <v>37.5</v>
      </c>
      <c r="H51" s="46">
        <v>57.5</v>
      </c>
      <c r="I51" s="46">
        <v>25.9</v>
      </c>
      <c r="J51" s="186">
        <v>27.6</v>
      </c>
      <c r="K51" s="174">
        <v>47.7</v>
      </c>
      <c r="L51" s="186">
        <v>15.3</v>
      </c>
      <c r="M51" s="178"/>
    </row>
    <row r="52" spans="2:13">
      <c r="B52" s="11"/>
      <c r="C52" s="153" t="s">
        <v>260</v>
      </c>
      <c r="D52" s="46">
        <v>36.6</v>
      </c>
      <c r="E52" s="46">
        <v>54.6</v>
      </c>
      <c r="F52" s="46">
        <v>26.2</v>
      </c>
      <c r="G52" s="46">
        <v>37.5</v>
      </c>
      <c r="H52" s="46">
        <v>55.7</v>
      </c>
      <c r="I52" s="46">
        <v>27.2</v>
      </c>
      <c r="J52" s="46">
        <v>28.4</v>
      </c>
      <c r="K52" s="46">
        <v>47.1</v>
      </c>
      <c r="L52" s="46">
        <v>17.2</v>
      </c>
    </row>
    <row r="53" spans="2:13">
      <c r="B53" s="11"/>
      <c r="C53" s="153" t="s">
        <v>167</v>
      </c>
      <c r="D53" s="46">
        <v>37.200000000000003</v>
      </c>
      <c r="E53" s="46">
        <v>55.5</v>
      </c>
      <c r="F53" s="46">
        <v>26.6</v>
      </c>
      <c r="G53" s="46">
        <v>38.299999999999997</v>
      </c>
      <c r="H53" s="46">
        <v>56.6</v>
      </c>
      <c r="I53" s="46">
        <v>27.8</v>
      </c>
      <c r="J53" s="46">
        <v>28.1</v>
      </c>
      <c r="K53" s="46">
        <v>47.6</v>
      </c>
      <c r="L53" s="46">
        <v>16.600000000000001</v>
      </c>
    </row>
    <row r="54" spans="2:13">
      <c r="B54" s="11"/>
      <c r="C54" s="153" t="s">
        <v>168</v>
      </c>
      <c r="D54" s="46">
        <v>38</v>
      </c>
      <c r="E54" s="46">
        <v>55.3</v>
      </c>
      <c r="F54" s="46">
        <v>28.1</v>
      </c>
      <c r="G54" s="46">
        <v>39.200000000000003</v>
      </c>
      <c r="H54" s="46">
        <v>56.7</v>
      </c>
      <c r="I54" s="46">
        <v>29.3</v>
      </c>
      <c r="J54" s="46">
        <v>28.1</v>
      </c>
      <c r="K54" s="46">
        <v>45.9</v>
      </c>
      <c r="L54" s="46">
        <v>17.5</v>
      </c>
    </row>
    <row r="55" spans="2:13">
      <c r="B55" s="11"/>
      <c r="C55" s="153">
        <v>1992</v>
      </c>
      <c r="D55" s="46">
        <v>37.9</v>
      </c>
      <c r="E55" s="46">
        <v>54.2</v>
      </c>
      <c r="F55" s="46">
        <v>28.5</v>
      </c>
      <c r="G55" s="46">
        <v>39.200000000000003</v>
      </c>
      <c r="H55" s="46">
        <v>55.5</v>
      </c>
      <c r="I55" s="46">
        <v>29.8</v>
      </c>
      <c r="J55" s="46">
        <v>28.1</v>
      </c>
      <c r="K55" s="46">
        <v>45.4</v>
      </c>
      <c r="L55" s="46">
        <v>18</v>
      </c>
    </row>
    <row r="56" spans="2:13">
      <c r="B56" s="11"/>
      <c r="C56" s="154" t="s">
        <v>170</v>
      </c>
      <c r="D56" s="155">
        <v>41</v>
      </c>
      <c r="E56" s="155">
        <v>57.3</v>
      </c>
      <c r="F56" s="155">
        <v>31.5</v>
      </c>
      <c r="G56" s="155">
        <v>42.3</v>
      </c>
      <c r="H56" s="155">
        <v>58.6</v>
      </c>
      <c r="I56" s="155">
        <v>33</v>
      </c>
      <c r="J56" s="155">
        <v>30.2</v>
      </c>
      <c r="K56" s="155">
        <v>48.9</v>
      </c>
      <c r="L56" s="155">
        <v>19.399999999999999</v>
      </c>
    </row>
    <row r="57" spans="2:13">
      <c r="B57" s="162"/>
      <c r="C57" s="153">
        <v>1994</v>
      </c>
      <c r="D57" s="155">
        <v>40.6</v>
      </c>
      <c r="E57" s="163">
        <v>55.7</v>
      </c>
      <c r="F57" s="163">
        <v>31.9</v>
      </c>
      <c r="G57" s="163">
        <v>41.9</v>
      </c>
      <c r="H57" s="163">
        <v>56.9</v>
      </c>
      <c r="I57" s="163">
        <v>33.4</v>
      </c>
      <c r="J57" s="163">
        <v>30</v>
      </c>
      <c r="K57" s="163">
        <v>46.9</v>
      </c>
      <c r="L57" s="163">
        <v>20.100000000000001</v>
      </c>
    </row>
    <row r="58" spans="2:13" s="14" customFormat="1">
      <c r="B58" s="162"/>
      <c r="C58" s="154" t="s">
        <v>56</v>
      </c>
      <c r="D58" s="155">
        <v>40.5</v>
      </c>
      <c r="E58" s="164">
        <v>55</v>
      </c>
      <c r="F58" s="164">
        <v>32.200000000000003</v>
      </c>
      <c r="G58" s="164">
        <v>41.8</v>
      </c>
      <c r="H58" s="164">
        <v>56.1</v>
      </c>
      <c r="I58" s="164">
        <v>33.6</v>
      </c>
      <c r="J58" s="164">
        <v>30.3</v>
      </c>
      <c r="K58" s="164">
        <v>47</v>
      </c>
      <c r="L58" s="164">
        <v>20.5</v>
      </c>
    </row>
    <row r="59" spans="2:13" ht="15.75">
      <c r="B59" s="152" t="s">
        <v>54</v>
      </c>
      <c r="C59" s="154" t="s">
        <v>57</v>
      </c>
      <c r="D59" s="155">
        <v>41</v>
      </c>
      <c r="E59" s="164">
        <v>54.2</v>
      </c>
      <c r="F59" s="164">
        <v>33.4</v>
      </c>
      <c r="G59" s="164">
        <v>42.4</v>
      </c>
      <c r="H59" s="164">
        <v>55.5</v>
      </c>
      <c r="I59" s="164">
        <v>34.9</v>
      </c>
      <c r="J59" s="164">
        <v>30.8</v>
      </c>
      <c r="K59" s="164">
        <v>46.1</v>
      </c>
      <c r="L59" s="164">
        <v>21.8</v>
      </c>
    </row>
    <row r="60" spans="2:13" ht="15.75">
      <c r="B60" s="161" t="s">
        <v>55</v>
      </c>
      <c r="C60" s="154" t="s">
        <v>58</v>
      </c>
      <c r="D60" s="155">
        <v>41.5</v>
      </c>
      <c r="E60" s="164">
        <v>54.6</v>
      </c>
      <c r="F60" s="164">
        <v>33.9</v>
      </c>
      <c r="G60" s="164">
        <v>43</v>
      </c>
      <c r="H60" s="164">
        <v>55.9</v>
      </c>
      <c r="I60" s="164">
        <v>35.5</v>
      </c>
      <c r="J60" s="164">
        <v>30.3</v>
      </c>
      <c r="K60" s="164">
        <v>45.8</v>
      </c>
      <c r="L60" s="164">
        <v>21.1</v>
      </c>
    </row>
    <row r="61" spans="2:13">
      <c r="B61" s="162"/>
      <c r="C61" s="154" t="s">
        <v>59</v>
      </c>
      <c r="D61" s="164">
        <v>42</v>
      </c>
      <c r="E61" s="164">
        <v>54</v>
      </c>
      <c r="F61" s="164">
        <v>34.799999999999997</v>
      </c>
      <c r="G61" s="164">
        <v>43.6</v>
      </c>
      <c r="H61" s="164">
        <v>55.4</v>
      </c>
      <c r="I61" s="164">
        <v>36.5</v>
      </c>
      <c r="J61" s="164">
        <v>30.8</v>
      </c>
      <c r="K61" s="164">
        <v>45.2</v>
      </c>
      <c r="L61" s="164">
        <v>22.3</v>
      </c>
    </row>
    <row r="62" spans="2:13">
      <c r="B62" s="162"/>
      <c r="C62" s="153">
        <v>1999</v>
      </c>
      <c r="D62" s="123">
        <v>45.8</v>
      </c>
      <c r="E62" s="164">
        <v>58.1</v>
      </c>
      <c r="F62" s="164">
        <v>38.200000000000003</v>
      </c>
      <c r="G62" s="164">
        <v>47.5</v>
      </c>
      <c r="H62" s="164">
        <v>59.6</v>
      </c>
      <c r="I62" s="164">
        <v>40.200000000000003</v>
      </c>
      <c r="J62" s="164">
        <v>33.700000000000003</v>
      </c>
      <c r="K62" s="164">
        <v>50.1</v>
      </c>
      <c r="L62" s="164">
        <v>23.9</v>
      </c>
    </row>
    <row r="63" spans="2:13">
      <c r="B63" s="162"/>
      <c r="C63" s="8">
        <v>2000</v>
      </c>
      <c r="D63" s="123">
        <v>44.3</v>
      </c>
      <c r="E63" s="123">
        <v>54.9</v>
      </c>
      <c r="F63" s="123">
        <v>37.9</v>
      </c>
      <c r="G63" s="123">
        <v>46.1</v>
      </c>
      <c r="H63" s="123">
        <v>56.3</v>
      </c>
      <c r="I63" s="123">
        <v>40</v>
      </c>
      <c r="J63" s="123">
        <v>31.7</v>
      </c>
      <c r="K63" s="123">
        <v>46</v>
      </c>
      <c r="L63" s="123">
        <v>23.1</v>
      </c>
    </row>
    <row r="64" spans="2:13">
      <c r="B64" s="162"/>
      <c r="C64" s="8">
        <v>2001</v>
      </c>
      <c r="D64" s="123">
        <v>43.7</v>
      </c>
      <c r="E64" s="123">
        <v>54</v>
      </c>
      <c r="F64" s="123">
        <v>37.6</v>
      </c>
      <c r="G64" s="123">
        <v>45.6</v>
      </c>
      <c r="H64" s="123">
        <v>55.5</v>
      </c>
      <c r="I64" s="123">
        <v>39.799999999999997</v>
      </c>
      <c r="J64" s="123">
        <v>30.9</v>
      </c>
      <c r="K64" s="123">
        <v>46.3</v>
      </c>
      <c r="L64" s="123">
        <v>22.4</v>
      </c>
    </row>
    <row r="65" spans="2:12">
      <c r="B65" s="162"/>
      <c r="C65" s="8">
        <v>2002</v>
      </c>
      <c r="D65" s="123">
        <v>43.5</v>
      </c>
      <c r="E65" s="123">
        <v>53.5</v>
      </c>
      <c r="F65" s="123">
        <v>37.4</v>
      </c>
      <c r="G65" s="123">
        <v>45.4</v>
      </c>
      <c r="H65" s="123">
        <v>54.9</v>
      </c>
      <c r="I65" s="123">
        <v>39.700000000000003</v>
      </c>
      <c r="J65" s="123">
        <v>31.2</v>
      </c>
      <c r="K65" s="123">
        <v>46.3</v>
      </c>
      <c r="L65" s="123">
        <v>22.6</v>
      </c>
    </row>
    <row r="66" spans="2:12">
      <c r="B66" s="162"/>
      <c r="C66" s="8">
        <v>2003</v>
      </c>
      <c r="D66" s="123">
        <v>43.3</v>
      </c>
      <c r="E66" s="123">
        <v>52.3</v>
      </c>
      <c r="F66" s="123">
        <v>37.799999999999997</v>
      </c>
      <c r="G66" s="123">
        <v>45.4</v>
      </c>
      <c r="H66" s="123">
        <v>53.8</v>
      </c>
      <c r="I66" s="123">
        <v>40.299999999999997</v>
      </c>
      <c r="J66" s="123">
        <v>30.1</v>
      </c>
      <c r="K66" s="123">
        <v>44.4</v>
      </c>
      <c r="L66" s="123">
        <v>22</v>
      </c>
    </row>
    <row r="67" spans="2:12">
      <c r="B67" s="162"/>
      <c r="C67" s="8">
        <v>2004</v>
      </c>
      <c r="D67" s="123">
        <v>41.1</v>
      </c>
      <c r="E67" s="123">
        <v>49.5</v>
      </c>
      <c r="F67" s="123">
        <v>36</v>
      </c>
      <c r="G67" s="123">
        <v>43.2</v>
      </c>
      <c r="H67" s="123">
        <v>51.1</v>
      </c>
      <c r="I67" s="123">
        <v>38.4</v>
      </c>
      <c r="J67" s="123">
        <v>28.2</v>
      </c>
      <c r="K67" s="123">
        <v>40.9</v>
      </c>
      <c r="L67" s="123">
        <v>20.9</v>
      </c>
    </row>
    <row r="68" spans="2:12">
      <c r="B68" s="162"/>
      <c r="C68" s="8">
        <v>2005</v>
      </c>
      <c r="D68" s="123">
        <v>43.2</v>
      </c>
      <c r="E68" s="123">
        <v>51.2</v>
      </c>
      <c r="F68" s="123">
        <v>38.1</v>
      </c>
      <c r="G68" s="123">
        <v>45.4</v>
      </c>
      <c r="H68" s="123">
        <v>52.8</v>
      </c>
      <c r="I68" s="123">
        <v>40.700000000000003</v>
      </c>
      <c r="J68" s="123">
        <v>30.6</v>
      </c>
      <c r="K68" s="123">
        <v>44.1</v>
      </c>
      <c r="L68" s="123">
        <v>22.8</v>
      </c>
    </row>
    <row r="69" spans="2:12">
      <c r="B69" s="162"/>
      <c r="C69" s="8">
        <v>2006</v>
      </c>
      <c r="D69" s="123">
        <v>40.5</v>
      </c>
      <c r="E69" s="123">
        <v>47.6</v>
      </c>
      <c r="F69" s="123">
        <v>35.9</v>
      </c>
      <c r="G69" s="123">
        <v>42.6</v>
      </c>
      <c r="H69" s="123">
        <v>49.2</v>
      </c>
      <c r="I69" s="123">
        <v>38.4</v>
      </c>
      <c r="J69" s="123">
        <v>28.1</v>
      </c>
      <c r="K69" s="123">
        <v>39.5</v>
      </c>
      <c r="L69" s="123">
        <v>21.3</v>
      </c>
    </row>
    <row r="70" spans="2:12">
      <c r="B70" s="162"/>
      <c r="C70" s="8">
        <v>2007</v>
      </c>
      <c r="D70" s="123">
        <v>40.799999999999997</v>
      </c>
      <c r="E70" s="123">
        <v>48</v>
      </c>
      <c r="F70" s="123">
        <v>36</v>
      </c>
      <c r="G70" s="123">
        <v>43</v>
      </c>
      <c r="H70" s="123">
        <v>49.8</v>
      </c>
      <c r="I70" s="123">
        <v>38.5</v>
      </c>
      <c r="J70" s="123">
        <v>28.1</v>
      </c>
      <c r="K70" s="123">
        <v>39.6</v>
      </c>
      <c r="L70" s="123">
        <v>21.4</v>
      </c>
    </row>
    <row r="71" spans="2:12">
      <c r="B71" s="162"/>
      <c r="C71" s="8">
        <v>2008</v>
      </c>
      <c r="D71" s="123">
        <v>44</v>
      </c>
      <c r="E71" s="123">
        <v>51.4</v>
      </c>
      <c r="F71" s="123">
        <v>39.1</v>
      </c>
      <c r="G71" s="123">
        <v>46.4</v>
      </c>
      <c r="H71" s="123">
        <v>53.5</v>
      </c>
      <c r="I71" s="123">
        <v>41.9</v>
      </c>
      <c r="J71" s="123">
        <v>30.4</v>
      </c>
      <c r="K71" s="123">
        <v>41.5</v>
      </c>
      <c r="L71" s="123">
        <v>23.9</v>
      </c>
    </row>
    <row r="72" spans="2:12">
      <c r="B72" s="162"/>
      <c r="C72" s="8">
        <v>2009</v>
      </c>
      <c r="D72" s="123">
        <v>42.3</v>
      </c>
      <c r="E72" s="123">
        <v>49.4</v>
      </c>
      <c r="F72" s="123">
        <v>37.799999999999997</v>
      </c>
      <c r="G72" s="123">
        <v>44.7</v>
      </c>
      <c r="H72" s="123">
        <v>51.3</v>
      </c>
      <c r="I72" s="123">
        <v>40.6</v>
      </c>
      <c r="J72" s="123">
        <v>29.2</v>
      </c>
      <c r="K72" s="123">
        <v>41.3</v>
      </c>
      <c r="L72" s="123">
        <v>22.4</v>
      </c>
    </row>
    <row r="73" spans="2:12">
      <c r="B73" s="162"/>
      <c r="C73" s="8">
        <v>2010</v>
      </c>
      <c r="D73" s="123">
        <v>42.2</v>
      </c>
      <c r="E73" s="123">
        <v>48.7</v>
      </c>
      <c r="F73" s="123">
        <v>38</v>
      </c>
      <c r="G73" s="123">
        <v>44.6</v>
      </c>
      <c r="H73" s="123">
        <v>50.6</v>
      </c>
      <c r="I73" s="123">
        <v>40.799999999999997</v>
      </c>
      <c r="J73" s="123">
        <v>29</v>
      </c>
      <c r="K73" s="123">
        <v>39.799999999999997</v>
      </c>
      <c r="L73" s="123">
        <v>22.8</v>
      </c>
    </row>
    <row r="74" spans="2:12">
      <c r="B74" s="162"/>
      <c r="C74" s="8">
        <v>2011</v>
      </c>
      <c r="D74" s="123">
        <v>42.5</v>
      </c>
      <c r="E74" s="123">
        <v>48.6</v>
      </c>
      <c r="F74" s="123">
        <v>38.5</v>
      </c>
      <c r="G74" s="123">
        <v>45.1</v>
      </c>
      <c r="H74" s="123">
        <v>50.6</v>
      </c>
      <c r="I74" s="123">
        <v>41.5</v>
      </c>
      <c r="J74" s="123">
        <v>29.2</v>
      </c>
      <c r="K74" s="123">
        <v>39.5</v>
      </c>
      <c r="L74" s="123">
        <v>23.2</v>
      </c>
    </row>
    <row r="75" spans="2:12">
      <c r="B75" s="162"/>
      <c r="C75" s="8">
        <v>2012</v>
      </c>
      <c r="D75" s="123">
        <v>41.5</v>
      </c>
      <c r="E75" s="123">
        <v>47.2</v>
      </c>
      <c r="F75" s="123">
        <v>37.799999999999997</v>
      </c>
      <c r="G75" s="123">
        <v>44.1</v>
      </c>
      <c r="H75" s="123">
        <v>49.1</v>
      </c>
      <c r="I75" s="123">
        <v>40.9</v>
      </c>
      <c r="J75" s="123">
        <v>29</v>
      </c>
      <c r="K75" s="123">
        <v>39.299999999999997</v>
      </c>
      <c r="L75" s="123">
        <v>22.9</v>
      </c>
    </row>
    <row r="76" spans="2:12">
      <c r="B76" s="162"/>
      <c r="C76" s="8">
        <v>2013</v>
      </c>
      <c r="D76" s="123">
        <v>42.1</v>
      </c>
      <c r="E76" s="123">
        <v>47.5</v>
      </c>
      <c r="F76" s="123">
        <v>38.5</v>
      </c>
      <c r="G76" s="123">
        <v>44.8</v>
      </c>
      <c r="H76" s="123">
        <v>49.5</v>
      </c>
      <c r="I76" s="123">
        <v>41.6</v>
      </c>
      <c r="J76" s="123">
        <v>29.5</v>
      </c>
      <c r="K76" s="123">
        <v>39.1</v>
      </c>
      <c r="L76" s="123">
        <v>23.8</v>
      </c>
    </row>
    <row r="77" spans="2:12">
      <c r="B77" s="162"/>
      <c r="C77" s="8">
        <v>2014</v>
      </c>
      <c r="D77" s="123">
        <v>40.5</v>
      </c>
      <c r="E77" s="123">
        <v>45.4</v>
      </c>
      <c r="F77" s="123">
        <v>37.1</v>
      </c>
      <c r="G77" s="123">
        <v>43.1</v>
      </c>
      <c r="H77" s="123">
        <v>47.5</v>
      </c>
      <c r="I77" s="123">
        <v>40.1</v>
      </c>
      <c r="J77" s="123">
        <v>28.4</v>
      </c>
      <c r="K77" s="123">
        <v>36.9</v>
      </c>
      <c r="L77" s="123">
        <v>23.3</v>
      </c>
    </row>
    <row r="78" spans="2:12">
      <c r="B78" s="167"/>
      <c r="C78" s="6"/>
      <c r="D78" s="171"/>
      <c r="E78" s="171"/>
      <c r="F78" s="171"/>
      <c r="G78" s="171"/>
      <c r="H78" s="171"/>
      <c r="I78" s="171"/>
      <c r="J78" s="171"/>
      <c r="K78" s="171"/>
      <c r="L78" s="171"/>
    </row>
    <row r="79" spans="2:12" ht="27" customHeight="1">
      <c r="B79" s="350" t="s">
        <v>630</v>
      </c>
      <c r="C79" s="351"/>
      <c r="D79" s="351"/>
      <c r="E79" s="351"/>
      <c r="F79" s="351"/>
      <c r="G79" s="351"/>
      <c r="H79" s="351"/>
      <c r="I79" s="351"/>
      <c r="J79" s="351"/>
      <c r="K79" s="351"/>
      <c r="L79" s="351"/>
    </row>
    <row r="80" spans="2:12" ht="57" customHeight="1">
      <c r="B80" s="350" t="s">
        <v>60</v>
      </c>
      <c r="C80" s="351"/>
      <c r="D80" s="351"/>
      <c r="E80" s="351"/>
      <c r="F80" s="351"/>
      <c r="G80" s="351"/>
      <c r="H80" s="351"/>
      <c r="I80" s="351"/>
      <c r="J80" s="351"/>
      <c r="K80" s="351"/>
      <c r="L80" s="351"/>
    </row>
    <row r="81" spans="2:12" ht="84" customHeight="1">
      <c r="B81" s="350" t="s">
        <v>104</v>
      </c>
      <c r="C81" s="351"/>
      <c r="D81" s="351"/>
      <c r="E81" s="351"/>
      <c r="F81" s="351"/>
      <c r="G81" s="351"/>
      <c r="H81" s="351"/>
      <c r="I81" s="351"/>
      <c r="J81" s="351"/>
      <c r="K81" s="351"/>
      <c r="L81" s="351"/>
    </row>
    <row r="82" spans="2:12" ht="30.75" customHeight="1">
      <c r="B82" s="350" t="s">
        <v>62</v>
      </c>
      <c r="C82" s="351"/>
      <c r="D82" s="351"/>
      <c r="E82" s="351"/>
      <c r="F82" s="351"/>
      <c r="G82" s="351"/>
      <c r="H82" s="351"/>
      <c r="I82" s="351"/>
      <c r="J82" s="351"/>
      <c r="K82" s="351"/>
      <c r="L82" s="351"/>
    </row>
  </sheetData>
  <mergeCells count="6">
    <mergeCell ref="B81:L81"/>
    <mergeCell ref="B82:L82"/>
    <mergeCell ref="B5:B6"/>
    <mergeCell ref="C5:C6"/>
    <mergeCell ref="B79:L79"/>
    <mergeCell ref="B80:L80"/>
  </mergeCells>
  <phoneticPr fontId="1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35"/>
  <sheetViews>
    <sheetView workbookViewId="0"/>
  </sheetViews>
  <sheetFormatPr defaultRowHeight="15"/>
  <cols>
    <col min="1" max="1" width="4.1640625" style="2" customWidth="1"/>
    <col min="2" max="2" width="10.1640625" style="2" customWidth="1"/>
    <col min="3" max="3" width="13.83203125" style="2" bestFit="1" customWidth="1"/>
    <col min="4" max="4" width="10.5" style="2" customWidth="1"/>
    <col min="5" max="5" width="11.1640625" style="2" bestFit="1" customWidth="1"/>
    <col min="6" max="6" width="13.33203125" style="2" bestFit="1" customWidth="1"/>
    <col min="7" max="7" width="10.6640625" style="2" customWidth="1"/>
    <col min="8" max="8" width="10.83203125" style="2" customWidth="1"/>
    <col min="9" max="9" width="9.5" style="2" customWidth="1"/>
    <col min="10" max="10" width="12.1640625" style="2" bestFit="1" customWidth="1"/>
    <col min="11" max="11" width="12.6640625" style="2" customWidth="1"/>
    <col min="12" max="12" width="10.33203125" style="2" customWidth="1"/>
    <col min="13" max="16384" width="9.33203125" style="2"/>
  </cols>
  <sheetData>
    <row r="2" spans="1:12">
      <c r="A2" s="212"/>
      <c r="B2" s="3" t="s">
        <v>261</v>
      </c>
      <c r="C2" s="4"/>
      <c r="D2" s="4"/>
      <c r="E2" s="4"/>
      <c r="F2" s="4"/>
      <c r="G2" s="4"/>
      <c r="H2" s="4"/>
      <c r="I2" s="4"/>
      <c r="J2" s="4"/>
      <c r="K2" s="4"/>
      <c r="L2" s="4"/>
    </row>
    <row r="3" spans="1:12" ht="15.75">
      <c r="B3" s="5" t="s">
        <v>319</v>
      </c>
      <c r="C3" s="4"/>
      <c r="D3" s="4"/>
      <c r="E3" s="4"/>
      <c r="F3" s="4"/>
      <c r="G3" s="4"/>
      <c r="H3" s="4"/>
      <c r="I3" s="4"/>
      <c r="J3" s="4"/>
      <c r="K3" s="4"/>
      <c r="L3" s="4"/>
    </row>
    <row r="4" spans="1:12">
      <c r="B4" s="3" t="s">
        <v>612</v>
      </c>
      <c r="C4" s="4"/>
      <c r="D4" s="4"/>
      <c r="E4" s="4"/>
      <c r="F4" s="4"/>
      <c r="G4" s="4"/>
      <c r="H4" s="4"/>
      <c r="I4" s="4"/>
      <c r="J4" s="4"/>
      <c r="K4" s="4"/>
      <c r="L4" s="4"/>
    </row>
    <row r="5" spans="1:12">
      <c r="B5" s="284" t="s">
        <v>157</v>
      </c>
      <c r="C5" s="284" t="s">
        <v>173</v>
      </c>
      <c r="D5" s="37" t="s">
        <v>172</v>
      </c>
      <c r="E5" s="38"/>
      <c r="F5" s="38"/>
      <c r="G5" s="38"/>
      <c r="H5" s="38"/>
      <c r="I5" s="38"/>
      <c r="J5" s="39"/>
      <c r="K5" s="284" t="s">
        <v>179</v>
      </c>
      <c r="L5" s="284" t="s">
        <v>294</v>
      </c>
    </row>
    <row r="6" spans="1:12" ht="30">
      <c r="B6" s="285"/>
      <c r="C6" s="285"/>
      <c r="D6" s="32" t="s">
        <v>174</v>
      </c>
      <c r="E6" s="32" t="s">
        <v>295</v>
      </c>
      <c r="F6" s="51" t="s">
        <v>296</v>
      </c>
      <c r="G6" s="52" t="s">
        <v>175</v>
      </c>
      <c r="H6" s="32" t="s">
        <v>176</v>
      </c>
      <c r="I6" s="32" t="s">
        <v>177</v>
      </c>
      <c r="J6" s="32" t="s">
        <v>178</v>
      </c>
      <c r="K6" s="285"/>
      <c r="L6" s="285"/>
    </row>
    <row r="7" spans="1:12">
      <c r="B7" s="8" t="s">
        <v>158</v>
      </c>
      <c r="C7" s="21">
        <v>18.100000000000001</v>
      </c>
      <c r="D7" s="21">
        <v>13.4</v>
      </c>
      <c r="E7" s="21">
        <v>157.1</v>
      </c>
      <c r="F7" s="21"/>
      <c r="G7" s="21"/>
      <c r="H7" s="21"/>
      <c r="I7" s="21">
        <v>30.3</v>
      </c>
      <c r="J7" s="21">
        <v>1034.3</v>
      </c>
      <c r="K7" s="21">
        <v>19.2</v>
      </c>
      <c r="L7" s="21">
        <v>2</v>
      </c>
    </row>
    <row r="8" spans="1:12">
      <c r="B8" s="8" t="s">
        <v>180</v>
      </c>
      <c r="C8" s="21">
        <v>17.600000000000001</v>
      </c>
      <c r="D8" s="21">
        <v>13.3</v>
      </c>
      <c r="E8" s="21">
        <v>146.19999999999999</v>
      </c>
      <c r="F8" s="21"/>
      <c r="G8" s="21"/>
      <c r="H8" s="21"/>
      <c r="I8" s="21">
        <v>34.700000000000003</v>
      </c>
      <c r="J8" s="21">
        <v>1228.5999999999999</v>
      </c>
      <c r="K8" s="21">
        <v>19.600000000000001</v>
      </c>
      <c r="L8" s="21">
        <v>2</v>
      </c>
    </row>
    <row r="9" spans="1:12">
      <c r="B9" s="8" t="s">
        <v>181</v>
      </c>
      <c r="C9" s="21">
        <v>18.2</v>
      </c>
      <c r="D9" s="21">
        <v>12.6</v>
      </c>
      <c r="E9" s="21">
        <v>130.6</v>
      </c>
      <c r="F9" s="21"/>
      <c r="G9" s="21"/>
      <c r="H9" s="21"/>
      <c r="I9" s="21">
        <v>39.4</v>
      </c>
      <c r="J9" s="21">
        <v>1027.5</v>
      </c>
      <c r="K9" s="21">
        <v>20.5</v>
      </c>
      <c r="L9" s="21">
        <v>2.2999999999999998</v>
      </c>
    </row>
    <row r="10" spans="1:12">
      <c r="B10" s="8" t="s">
        <v>182</v>
      </c>
      <c r="C10" s="21">
        <v>18.100000000000001</v>
      </c>
      <c r="D10" s="21">
        <v>13.1</v>
      </c>
      <c r="E10" s="21">
        <v>141</v>
      </c>
      <c r="F10" s="21"/>
      <c r="G10" s="21"/>
      <c r="H10" s="21"/>
      <c r="I10" s="21">
        <v>39.4</v>
      </c>
      <c r="J10" s="21">
        <v>927.9</v>
      </c>
      <c r="K10" s="21">
        <v>20.5</v>
      </c>
      <c r="L10" s="21">
        <v>2.2999999999999998</v>
      </c>
    </row>
    <row r="11" spans="1:12">
      <c r="B11" s="8" t="s">
        <v>183</v>
      </c>
      <c r="C11" s="21">
        <v>18.399999999999999</v>
      </c>
      <c r="D11" s="21">
        <v>13.4</v>
      </c>
      <c r="E11" s="21">
        <v>135.1</v>
      </c>
      <c r="F11" s="21"/>
      <c r="G11" s="21"/>
      <c r="H11" s="21"/>
      <c r="I11" s="21">
        <v>40.200000000000003</v>
      </c>
      <c r="J11" s="21">
        <v>917.7</v>
      </c>
      <c r="K11" s="21">
        <v>19.3</v>
      </c>
      <c r="L11" s="21">
        <v>2.2000000000000002</v>
      </c>
    </row>
    <row r="12" spans="1:12">
      <c r="B12" s="8" t="s">
        <v>184</v>
      </c>
      <c r="C12" s="21">
        <v>18</v>
      </c>
      <c r="D12" s="21">
        <v>13.3</v>
      </c>
      <c r="E12" s="21">
        <v>150.19999999999999</v>
      </c>
      <c r="F12" s="21"/>
      <c r="G12" s="21"/>
      <c r="H12" s="21"/>
      <c r="I12" s="21">
        <v>43.5</v>
      </c>
      <c r="J12" s="21">
        <v>885.6</v>
      </c>
      <c r="K12" s="21">
        <v>20.100000000000001</v>
      </c>
      <c r="L12" s="21">
        <v>2.2000000000000002</v>
      </c>
    </row>
    <row r="13" spans="1:12">
      <c r="B13" s="8" t="s">
        <v>185</v>
      </c>
      <c r="C13" s="21">
        <v>22.1</v>
      </c>
      <c r="D13" s="21">
        <v>14</v>
      </c>
      <c r="E13" s="21">
        <v>135.69999999999999</v>
      </c>
      <c r="F13" s="21"/>
      <c r="G13" s="21"/>
      <c r="H13" s="21"/>
      <c r="I13" s="21">
        <v>40.200000000000003</v>
      </c>
      <c r="J13" s="21">
        <v>682.6</v>
      </c>
      <c r="K13" s="21">
        <v>20.7</v>
      </c>
      <c r="L13" s="21">
        <v>2.4</v>
      </c>
    </row>
    <row r="14" spans="1:12">
      <c r="B14" s="8" t="s">
        <v>186</v>
      </c>
      <c r="C14" s="21">
        <v>21.9</v>
      </c>
      <c r="D14" s="21">
        <v>13.6</v>
      </c>
      <c r="E14" s="21">
        <v>117</v>
      </c>
      <c r="F14" s="21"/>
      <c r="G14" s="21"/>
      <c r="H14" s="21"/>
      <c r="I14" s="21">
        <v>39.9</v>
      </c>
      <c r="J14" s="21">
        <v>662.4</v>
      </c>
      <c r="K14" s="21">
        <v>20.7</v>
      </c>
      <c r="L14" s="21">
        <v>2.2999999999999998</v>
      </c>
    </row>
    <row r="15" spans="1:12">
      <c r="B15" s="8" t="s">
        <v>187</v>
      </c>
      <c r="C15" s="21">
        <v>23.7</v>
      </c>
      <c r="D15" s="21">
        <v>13.5</v>
      </c>
      <c r="E15" s="21">
        <v>118.8</v>
      </c>
      <c r="F15" s="21"/>
      <c r="G15" s="21"/>
      <c r="H15" s="21"/>
      <c r="I15" s="21">
        <v>41.6</v>
      </c>
      <c r="J15" s="21">
        <v>679.3</v>
      </c>
      <c r="K15" s="21">
        <v>18.899999999999999</v>
      </c>
      <c r="L15" s="21">
        <v>2.2000000000000002</v>
      </c>
    </row>
    <row r="16" spans="1:12">
      <c r="B16" s="8" t="s">
        <v>188</v>
      </c>
      <c r="C16" s="21">
        <v>23.2</v>
      </c>
      <c r="D16" s="21">
        <v>13.1</v>
      </c>
      <c r="E16" s="21">
        <v>115.7</v>
      </c>
      <c r="F16" s="21"/>
      <c r="G16" s="21"/>
      <c r="H16" s="21"/>
      <c r="I16" s="21">
        <v>39.5</v>
      </c>
      <c r="J16" s="21">
        <v>629.6</v>
      </c>
      <c r="K16" s="21">
        <v>19.7</v>
      </c>
      <c r="L16" s="21">
        <v>2.5</v>
      </c>
    </row>
    <row r="17" spans="2:12">
      <c r="B17" s="11"/>
      <c r="C17" s="21"/>
      <c r="D17" s="21"/>
      <c r="E17" s="21"/>
      <c r="F17" s="21"/>
      <c r="G17" s="21"/>
      <c r="H17" s="21"/>
      <c r="I17" s="21"/>
      <c r="J17" s="21"/>
      <c r="K17" s="21"/>
      <c r="L17" s="21"/>
    </row>
    <row r="18" spans="2:12">
      <c r="B18" s="8" t="s">
        <v>159</v>
      </c>
      <c r="C18" s="21">
        <v>22.8</v>
      </c>
      <c r="D18" s="21">
        <v>14.2</v>
      </c>
      <c r="E18" s="21">
        <v>124.8</v>
      </c>
      <c r="F18" s="21"/>
      <c r="G18" s="21"/>
      <c r="H18" s="21"/>
      <c r="I18" s="21">
        <v>39.9</v>
      </c>
      <c r="J18" s="21">
        <v>672.3</v>
      </c>
      <c r="K18" s="21">
        <v>20.7</v>
      </c>
      <c r="L18" s="21">
        <v>2.6</v>
      </c>
    </row>
    <row r="19" spans="2:12">
      <c r="B19" s="8" t="s">
        <v>189</v>
      </c>
      <c r="C19" s="21">
        <v>22.7</v>
      </c>
      <c r="D19" s="21">
        <v>13.1</v>
      </c>
      <c r="E19" s="21">
        <v>108.4</v>
      </c>
      <c r="F19" s="21"/>
      <c r="G19" s="21"/>
      <c r="H19" s="21"/>
      <c r="I19" s="21">
        <v>41.3</v>
      </c>
      <c r="J19" s="21">
        <v>685.9</v>
      </c>
      <c r="K19" s="21">
        <v>20.6</v>
      </c>
      <c r="L19" s="21">
        <v>2.8</v>
      </c>
    </row>
    <row r="20" spans="2:12">
      <c r="B20" s="8" t="s">
        <v>190</v>
      </c>
      <c r="C20" s="21">
        <v>23.3</v>
      </c>
      <c r="D20" s="21">
        <v>13</v>
      </c>
      <c r="E20" s="21">
        <v>100.4</v>
      </c>
      <c r="F20" s="21"/>
      <c r="G20" s="21"/>
      <c r="H20" s="21"/>
      <c r="I20" s="21">
        <v>41.8</v>
      </c>
      <c r="J20" s="21">
        <v>569.5</v>
      </c>
      <c r="K20" s="21">
        <v>21.3</v>
      </c>
      <c r="L20" s="21">
        <v>2.6</v>
      </c>
    </row>
    <row r="21" spans="2:12">
      <c r="B21" s="8" t="s">
        <v>191</v>
      </c>
      <c r="C21" s="21">
        <v>23.8</v>
      </c>
      <c r="D21" s="21">
        <v>13.3</v>
      </c>
      <c r="E21" s="21">
        <v>104.8</v>
      </c>
      <c r="F21" s="21"/>
      <c r="G21" s="21"/>
      <c r="H21" s="21"/>
      <c r="I21" s="21">
        <v>40.4</v>
      </c>
      <c r="J21" s="21">
        <v>722.7</v>
      </c>
      <c r="K21" s="21">
        <v>21.9</v>
      </c>
      <c r="L21" s="21">
        <v>2.6</v>
      </c>
    </row>
    <row r="22" spans="2:12">
      <c r="B22" s="8" t="s">
        <v>192</v>
      </c>
      <c r="C22" s="21">
        <v>24.3</v>
      </c>
      <c r="D22" s="21">
        <v>12.7</v>
      </c>
      <c r="E22" s="21">
        <v>96.8</v>
      </c>
      <c r="F22" s="21"/>
      <c r="G22" s="21"/>
      <c r="H22" s="21"/>
      <c r="I22" s="21">
        <v>40.6</v>
      </c>
      <c r="J22" s="21">
        <v>660.5</v>
      </c>
      <c r="K22" s="21">
        <v>22.4</v>
      </c>
      <c r="L22" s="21">
        <v>2.8</v>
      </c>
    </row>
    <row r="23" spans="2:12">
      <c r="B23" s="8" t="s">
        <v>193</v>
      </c>
      <c r="C23" s="21">
        <v>25</v>
      </c>
      <c r="D23" s="21">
        <v>12.5</v>
      </c>
      <c r="E23" s="21">
        <v>85.6</v>
      </c>
      <c r="F23" s="21"/>
      <c r="G23" s="21"/>
      <c r="H23" s="21"/>
      <c r="I23" s="21">
        <v>41.4</v>
      </c>
      <c r="J23" s="21">
        <v>601.70000000000005</v>
      </c>
      <c r="K23" s="21">
        <v>21.9</v>
      </c>
      <c r="L23" s="21">
        <v>2.9</v>
      </c>
    </row>
    <row r="24" spans="2:12">
      <c r="B24" s="8" t="s">
        <v>194</v>
      </c>
      <c r="C24" s="21">
        <v>26.2</v>
      </c>
      <c r="D24" s="21">
        <v>13.8</v>
      </c>
      <c r="E24" s="21">
        <v>96.7</v>
      </c>
      <c r="F24" s="21"/>
      <c r="G24" s="21"/>
      <c r="H24" s="21"/>
      <c r="I24" s="21">
        <v>42.4</v>
      </c>
      <c r="J24" s="21">
        <v>577.70000000000005</v>
      </c>
      <c r="K24" s="21">
        <v>24.1</v>
      </c>
      <c r="L24" s="21">
        <v>3.3</v>
      </c>
    </row>
    <row r="25" spans="2:12">
      <c r="B25" s="8" t="s">
        <v>195</v>
      </c>
      <c r="C25" s="21">
        <v>26.2</v>
      </c>
      <c r="D25" s="21">
        <v>13.8</v>
      </c>
      <c r="E25" s="21">
        <v>88.5</v>
      </c>
      <c r="F25" s="21"/>
      <c r="G25" s="21"/>
      <c r="H25" s="21"/>
      <c r="I25" s="21">
        <v>39.700000000000003</v>
      </c>
      <c r="J25" s="21">
        <v>655.29999999999995</v>
      </c>
      <c r="K25" s="21">
        <v>25.1</v>
      </c>
      <c r="L25" s="21">
        <v>3.3</v>
      </c>
    </row>
    <row r="26" spans="2:12">
      <c r="B26" s="8" t="s">
        <v>196</v>
      </c>
      <c r="C26" s="21">
        <v>26.1</v>
      </c>
      <c r="D26" s="21">
        <v>15.6</v>
      </c>
      <c r="E26" s="21">
        <v>89.8</v>
      </c>
      <c r="F26" s="21"/>
      <c r="G26" s="21"/>
      <c r="H26" s="21"/>
      <c r="I26" s="21">
        <v>40.4</v>
      </c>
      <c r="J26" s="21">
        <v>776.9</v>
      </c>
      <c r="K26" s="21">
        <v>19</v>
      </c>
      <c r="L26" s="21">
        <v>3.1</v>
      </c>
    </row>
    <row r="27" spans="2:12">
      <c r="B27" s="8" t="s">
        <v>197</v>
      </c>
      <c r="C27" s="21">
        <v>23.5</v>
      </c>
      <c r="D27" s="21">
        <v>12.7</v>
      </c>
      <c r="E27" s="21">
        <v>89.9</v>
      </c>
      <c r="F27" s="21"/>
      <c r="G27" s="21"/>
      <c r="H27" s="21"/>
      <c r="I27" s="21">
        <v>40</v>
      </c>
      <c r="J27" s="21">
        <v>687.6</v>
      </c>
      <c r="K27" s="21">
        <v>25.4</v>
      </c>
      <c r="L27" s="21">
        <v>4.2</v>
      </c>
    </row>
    <row r="28" spans="2:12">
      <c r="B28" s="11"/>
      <c r="C28" s="21"/>
      <c r="D28" s="21"/>
      <c r="E28" s="21"/>
      <c r="F28" s="21"/>
      <c r="G28" s="21"/>
      <c r="H28" s="21"/>
      <c r="I28" s="21"/>
      <c r="J28" s="21"/>
      <c r="K28" s="21"/>
      <c r="L28" s="21"/>
    </row>
    <row r="29" spans="2:12">
      <c r="B29" s="8" t="s">
        <v>160</v>
      </c>
      <c r="C29" s="21">
        <v>25.1</v>
      </c>
      <c r="D29" s="21">
        <v>14.2</v>
      </c>
      <c r="E29" s="21">
        <v>93.1</v>
      </c>
      <c r="F29" s="21"/>
      <c r="G29" s="21"/>
      <c r="H29" s="21"/>
      <c r="I29" s="21">
        <v>40.9</v>
      </c>
      <c r="J29" s="21">
        <v>861.8</v>
      </c>
      <c r="K29" s="21">
        <v>27.7</v>
      </c>
      <c r="L29" s="21">
        <v>4.7</v>
      </c>
    </row>
    <row r="30" spans="2:12">
      <c r="B30" s="8" t="s">
        <v>198</v>
      </c>
      <c r="C30" s="21">
        <v>25.4</v>
      </c>
      <c r="D30" s="21">
        <v>11.7</v>
      </c>
      <c r="E30" s="21">
        <v>79</v>
      </c>
      <c r="F30" s="21"/>
      <c r="G30" s="21"/>
      <c r="H30" s="21"/>
      <c r="I30" s="21">
        <v>38.200000000000003</v>
      </c>
      <c r="J30" s="21">
        <v>630</v>
      </c>
      <c r="K30" s="21">
        <v>21.9</v>
      </c>
      <c r="L30" s="21">
        <v>4.0999999999999996</v>
      </c>
    </row>
    <row r="31" spans="2:12">
      <c r="B31" s="8" t="s">
        <v>199</v>
      </c>
      <c r="C31" s="21">
        <v>23.1</v>
      </c>
      <c r="D31" s="21">
        <v>11.2</v>
      </c>
      <c r="E31" s="21">
        <v>74.7</v>
      </c>
      <c r="F31" s="21"/>
      <c r="G31" s="21"/>
      <c r="H31" s="21"/>
      <c r="I31" s="21">
        <v>42</v>
      </c>
      <c r="J31" s="21">
        <v>611.9</v>
      </c>
      <c r="K31" s="21">
        <v>22.3</v>
      </c>
      <c r="L31" s="21">
        <v>3.9</v>
      </c>
    </row>
    <row r="32" spans="2:12">
      <c r="B32" s="8" t="s">
        <v>200</v>
      </c>
      <c r="C32" s="21">
        <v>23.1</v>
      </c>
      <c r="D32" s="21">
        <v>12.3</v>
      </c>
      <c r="E32" s="21">
        <v>80.400000000000006</v>
      </c>
      <c r="F32" s="21"/>
      <c r="G32" s="21"/>
      <c r="H32" s="21"/>
      <c r="I32" s="21">
        <v>39.299999999999997</v>
      </c>
      <c r="J32" s="21">
        <v>627.20000000000005</v>
      </c>
      <c r="K32" s="21">
        <v>24.7</v>
      </c>
      <c r="L32" s="21">
        <v>4.4000000000000004</v>
      </c>
    </row>
    <row r="33" spans="2:12">
      <c r="B33" s="8" t="s">
        <v>201</v>
      </c>
      <c r="C33" s="21">
        <v>23.7</v>
      </c>
      <c r="D33" s="21">
        <v>11.4</v>
      </c>
      <c r="E33" s="21">
        <v>72.2</v>
      </c>
      <c r="F33" s="21">
        <v>41.9</v>
      </c>
      <c r="G33" s="21">
        <v>30.2</v>
      </c>
      <c r="H33" s="21">
        <v>66.7</v>
      </c>
      <c r="I33" s="21">
        <v>37.700000000000003</v>
      </c>
      <c r="J33" s="21">
        <v>647.70000000000005</v>
      </c>
      <c r="K33" s="21">
        <v>24.1</v>
      </c>
      <c r="L33" s="21">
        <v>4.5</v>
      </c>
    </row>
    <row r="34" spans="2:12">
      <c r="B34" s="8" t="s">
        <v>202</v>
      </c>
      <c r="C34" s="21">
        <v>23.3</v>
      </c>
      <c r="D34" s="21">
        <v>11.6</v>
      </c>
      <c r="E34" s="21">
        <v>75.7</v>
      </c>
      <c r="F34" s="21">
        <v>40.6</v>
      </c>
      <c r="G34" s="21">
        <v>35.1</v>
      </c>
      <c r="H34" s="21">
        <v>64.900000000000006</v>
      </c>
      <c r="I34" s="21">
        <v>37.1</v>
      </c>
      <c r="J34" s="21">
        <v>635.5</v>
      </c>
      <c r="K34" s="21">
        <v>21.7</v>
      </c>
      <c r="L34" s="21">
        <v>4.5</v>
      </c>
    </row>
    <row r="35" spans="2:12">
      <c r="B35" s="8" t="s">
        <v>203</v>
      </c>
      <c r="C35" s="21">
        <v>22.5</v>
      </c>
      <c r="D35" s="21">
        <v>12.4</v>
      </c>
      <c r="E35" s="21">
        <v>77.5</v>
      </c>
      <c r="F35" s="21">
        <v>41.2</v>
      </c>
      <c r="G35" s="21">
        <v>36.299999999999997</v>
      </c>
      <c r="H35" s="21">
        <v>66.3</v>
      </c>
      <c r="I35" s="21">
        <v>38.799999999999997</v>
      </c>
      <c r="J35" s="21">
        <v>642</v>
      </c>
      <c r="K35" s="21">
        <v>18.7</v>
      </c>
      <c r="L35" s="21">
        <v>4.5</v>
      </c>
    </row>
    <row r="36" spans="2:12">
      <c r="B36" s="8" t="s">
        <v>204</v>
      </c>
      <c r="C36" s="21">
        <v>22.3</v>
      </c>
      <c r="D36" s="21">
        <v>11.3</v>
      </c>
      <c r="E36" s="21">
        <v>67.7</v>
      </c>
      <c r="F36" s="21">
        <v>39.200000000000003</v>
      </c>
      <c r="G36" s="21">
        <v>28.5</v>
      </c>
      <c r="H36" s="21">
        <v>65.5</v>
      </c>
      <c r="I36" s="21">
        <v>38.4</v>
      </c>
      <c r="J36" s="21">
        <v>667.4</v>
      </c>
      <c r="K36" s="21">
        <v>16.2</v>
      </c>
      <c r="L36" s="21">
        <v>4.7</v>
      </c>
    </row>
    <row r="37" spans="2:12">
      <c r="B37" s="8" t="s">
        <v>205</v>
      </c>
      <c r="C37" s="21">
        <v>21.2</v>
      </c>
      <c r="D37" s="21">
        <v>11.9</v>
      </c>
      <c r="E37" s="21">
        <v>69.8</v>
      </c>
      <c r="F37" s="21">
        <v>38.4</v>
      </c>
      <c r="G37" s="21">
        <v>31.5</v>
      </c>
      <c r="H37" s="21">
        <v>65.2</v>
      </c>
      <c r="I37" s="21">
        <v>38</v>
      </c>
      <c r="J37" s="21">
        <v>618.70000000000005</v>
      </c>
      <c r="K37" s="21">
        <v>16.2</v>
      </c>
      <c r="L37" s="21">
        <v>4.5999999999999996</v>
      </c>
    </row>
    <row r="38" spans="2:12">
      <c r="B38" s="8" t="s">
        <v>206</v>
      </c>
      <c r="C38" s="21">
        <v>20.9</v>
      </c>
      <c r="D38" s="21">
        <v>11.9</v>
      </c>
      <c r="E38" s="21">
        <v>66.900000000000006</v>
      </c>
      <c r="F38" s="21">
        <v>38.299999999999997</v>
      </c>
      <c r="G38" s="21">
        <v>28.7</v>
      </c>
      <c r="H38" s="21">
        <v>64.599999999999994</v>
      </c>
      <c r="I38" s="21">
        <v>37.6</v>
      </c>
      <c r="J38" s="21">
        <v>625.20000000000005</v>
      </c>
      <c r="K38" s="21">
        <v>15.6</v>
      </c>
      <c r="L38" s="21">
        <v>5.0999999999999996</v>
      </c>
    </row>
    <row r="39" spans="2:12">
      <c r="B39" s="11"/>
      <c r="C39" s="21"/>
      <c r="D39" s="21"/>
      <c r="E39" s="21"/>
      <c r="F39" s="21"/>
      <c r="G39" s="21"/>
      <c r="H39" s="21"/>
      <c r="I39" s="21"/>
      <c r="J39" s="21"/>
      <c r="K39" s="21"/>
      <c r="L39" s="21"/>
    </row>
    <row r="40" spans="2:12">
      <c r="B40" s="8" t="s">
        <v>161</v>
      </c>
      <c r="C40" s="21">
        <v>20.399999999999999</v>
      </c>
      <c r="D40" s="21">
        <v>10.6</v>
      </c>
      <c r="E40" s="21">
        <v>62.8</v>
      </c>
      <c r="F40" s="21">
        <v>36.6</v>
      </c>
      <c r="G40" s="21">
        <v>26.2</v>
      </c>
      <c r="H40" s="21">
        <v>63.5</v>
      </c>
      <c r="I40" s="21">
        <v>37.6</v>
      </c>
      <c r="J40" s="21">
        <v>603.70000000000005</v>
      </c>
      <c r="K40" s="21">
        <v>12.2</v>
      </c>
      <c r="L40" s="21">
        <v>4.4000000000000004</v>
      </c>
    </row>
    <row r="41" spans="2:12">
      <c r="B41" s="8" t="s">
        <v>207</v>
      </c>
      <c r="C41" s="21">
        <v>18.5</v>
      </c>
      <c r="D41" s="21">
        <v>10.1</v>
      </c>
      <c r="E41" s="21">
        <v>57.3</v>
      </c>
      <c r="F41" s="21">
        <v>34.1</v>
      </c>
      <c r="G41" s="21">
        <v>23.2</v>
      </c>
      <c r="H41" s="21">
        <v>60.2</v>
      </c>
      <c r="I41" s="21">
        <v>35.6</v>
      </c>
      <c r="J41" s="21">
        <v>595.29999999999995</v>
      </c>
      <c r="K41" s="21">
        <v>11.8</v>
      </c>
      <c r="L41" s="21">
        <v>3.9</v>
      </c>
    </row>
    <row r="42" spans="2:12">
      <c r="B42" s="8" t="s">
        <v>208</v>
      </c>
      <c r="C42" s="21">
        <v>17.3</v>
      </c>
      <c r="D42" s="21">
        <v>10.1</v>
      </c>
      <c r="E42" s="21">
        <v>54.3</v>
      </c>
      <c r="F42" s="21">
        <v>32.799999999999997</v>
      </c>
      <c r="G42" s="21">
        <v>21.5</v>
      </c>
      <c r="H42" s="21">
        <v>59</v>
      </c>
      <c r="I42" s="21">
        <v>35</v>
      </c>
      <c r="J42" s="21">
        <v>578.29999999999995</v>
      </c>
      <c r="K42" s="21">
        <v>11.6</v>
      </c>
      <c r="L42" s="21">
        <v>3.2</v>
      </c>
    </row>
    <row r="43" spans="2:12">
      <c r="B43" s="8" t="s">
        <v>209</v>
      </c>
      <c r="C43" s="21">
        <v>16.2</v>
      </c>
      <c r="D43" s="21">
        <v>9.8000000000000007</v>
      </c>
      <c r="E43" s="21">
        <v>50.9</v>
      </c>
      <c r="F43" s="21">
        <v>32.200000000000003</v>
      </c>
      <c r="G43" s="21">
        <v>18.7</v>
      </c>
      <c r="H43" s="21">
        <v>58.9</v>
      </c>
      <c r="I43" s="21">
        <v>34.5</v>
      </c>
      <c r="J43" s="21">
        <v>555.4</v>
      </c>
      <c r="K43" s="21">
        <v>13.3</v>
      </c>
      <c r="L43" s="21">
        <v>3.1</v>
      </c>
    </row>
    <row r="44" spans="2:12">
      <c r="B44" s="8" t="s">
        <v>210</v>
      </c>
      <c r="C44" s="21">
        <v>16.8</v>
      </c>
      <c r="D44" s="21">
        <v>10.1</v>
      </c>
      <c r="E44" s="21">
        <v>52.1</v>
      </c>
      <c r="F44" s="21">
        <v>32.4</v>
      </c>
      <c r="G44" s="21">
        <v>19.8</v>
      </c>
      <c r="H44" s="21">
        <v>55.2</v>
      </c>
      <c r="I44" s="21">
        <v>31.1</v>
      </c>
      <c r="J44" s="21">
        <v>536.1</v>
      </c>
      <c r="K44" s="21">
        <v>17.3</v>
      </c>
      <c r="L44" s="21">
        <v>4</v>
      </c>
    </row>
    <row r="45" spans="2:12">
      <c r="B45" s="8" t="s">
        <v>211</v>
      </c>
      <c r="C45" s="21">
        <v>17.3</v>
      </c>
      <c r="D45" s="21">
        <v>10.1</v>
      </c>
      <c r="E45" s="21">
        <v>47.7</v>
      </c>
      <c r="F45" s="21">
        <v>29.2</v>
      </c>
      <c r="G45" s="21">
        <v>18.5</v>
      </c>
      <c r="H45" s="21">
        <v>53.6</v>
      </c>
      <c r="I45" s="21">
        <v>31.1</v>
      </c>
      <c r="J45" s="21">
        <v>501.1</v>
      </c>
      <c r="K45" s="21">
        <v>17.899999999999999</v>
      </c>
      <c r="L45" s="21">
        <v>4.3</v>
      </c>
    </row>
    <row r="46" spans="2:12">
      <c r="B46" s="8" t="s">
        <v>212</v>
      </c>
      <c r="C46" s="21">
        <v>17.399999999999999</v>
      </c>
      <c r="D46" s="21">
        <v>10.8</v>
      </c>
      <c r="E46" s="21">
        <v>50.6</v>
      </c>
      <c r="F46" s="21">
        <v>29.9</v>
      </c>
      <c r="G46" s="21">
        <v>20.7</v>
      </c>
      <c r="H46" s="21">
        <v>51.9</v>
      </c>
      <c r="I46" s="21">
        <v>29.7</v>
      </c>
      <c r="J46" s="21">
        <v>480.5</v>
      </c>
      <c r="K46" s="21">
        <v>18.5</v>
      </c>
      <c r="L46" s="21">
        <v>4.5</v>
      </c>
    </row>
    <row r="47" spans="2:12">
      <c r="B47" s="8" t="s">
        <v>213</v>
      </c>
      <c r="C47" s="21">
        <v>17.8</v>
      </c>
      <c r="D47" s="21">
        <v>10.4</v>
      </c>
      <c r="E47" s="21">
        <v>47.8</v>
      </c>
      <c r="F47" s="21">
        <v>29.5</v>
      </c>
      <c r="G47" s="21">
        <v>18.3</v>
      </c>
      <c r="H47" s="21">
        <v>52.2</v>
      </c>
      <c r="I47" s="21">
        <v>29.6</v>
      </c>
      <c r="J47" s="21">
        <v>356</v>
      </c>
      <c r="K47" s="21">
        <v>18.7</v>
      </c>
      <c r="L47" s="21">
        <v>4.9000000000000004</v>
      </c>
    </row>
    <row r="48" spans="2:12">
      <c r="B48" s="8" t="s">
        <v>214</v>
      </c>
      <c r="C48" s="21">
        <v>18.7</v>
      </c>
      <c r="D48" s="21">
        <v>9.8000000000000007</v>
      </c>
      <c r="E48" s="21">
        <v>44.5</v>
      </c>
      <c r="F48" s="21">
        <v>28.2</v>
      </c>
      <c r="G48" s="21">
        <v>16.3</v>
      </c>
      <c r="H48" s="21">
        <v>50</v>
      </c>
      <c r="I48" s="21">
        <v>28.2</v>
      </c>
      <c r="J48" s="21">
        <v>355.8</v>
      </c>
      <c r="K48" s="21">
        <v>11.6</v>
      </c>
      <c r="L48" s="21">
        <v>4.0999999999999996</v>
      </c>
    </row>
    <row r="49" spans="2:12">
      <c r="B49" s="8" t="s">
        <v>215</v>
      </c>
      <c r="C49" s="21">
        <v>18.100000000000001</v>
      </c>
      <c r="D49" s="21">
        <v>10</v>
      </c>
      <c r="E49" s="21">
        <v>41.8</v>
      </c>
      <c r="F49" s="21">
        <v>27.5</v>
      </c>
      <c r="G49" s="21">
        <v>14.4</v>
      </c>
      <c r="H49" s="21">
        <v>48.5</v>
      </c>
      <c r="I49" s="21">
        <v>27.2</v>
      </c>
      <c r="J49" s="21">
        <v>296.5</v>
      </c>
      <c r="K49" s="21">
        <v>14.5</v>
      </c>
      <c r="L49" s="21">
        <v>4.4000000000000004</v>
      </c>
    </row>
    <row r="50" spans="2:12">
      <c r="B50" s="11"/>
      <c r="C50" s="21"/>
      <c r="D50" s="21"/>
      <c r="E50" s="21"/>
      <c r="F50" s="21"/>
      <c r="G50" s="21"/>
      <c r="H50" s="23"/>
      <c r="I50" s="21"/>
      <c r="J50" s="21"/>
      <c r="K50" s="21"/>
      <c r="L50" s="21"/>
    </row>
    <row r="51" spans="2:12">
      <c r="B51" s="8" t="s">
        <v>162</v>
      </c>
      <c r="C51" s="21">
        <v>18.899999999999999</v>
      </c>
      <c r="D51" s="21">
        <v>9.9</v>
      </c>
      <c r="E51" s="21">
        <v>40.6</v>
      </c>
      <c r="F51" s="21">
        <v>26.5</v>
      </c>
      <c r="G51" s="21">
        <v>14.1</v>
      </c>
      <c r="H51" s="21">
        <v>46.7</v>
      </c>
      <c r="I51" s="21">
        <v>26.3</v>
      </c>
      <c r="J51" s="21">
        <v>294.60000000000002</v>
      </c>
      <c r="K51" s="21">
        <v>17.600000000000001</v>
      </c>
      <c r="L51" s="21">
        <v>4.5999999999999996</v>
      </c>
    </row>
    <row r="52" spans="2:12">
      <c r="B52" s="8" t="s">
        <v>216</v>
      </c>
      <c r="C52" s="21">
        <v>19.8</v>
      </c>
      <c r="D52" s="21">
        <v>9.6999999999999993</v>
      </c>
      <c r="E52" s="21">
        <v>38.799999999999997</v>
      </c>
      <c r="F52" s="21">
        <v>25</v>
      </c>
      <c r="G52" s="21">
        <v>13.8</v>
      </c>
      <c r="H52" s="21">
        <v>45.3</v>
      </c>
      <c r="I52" s="21">
        <v>25.8</v>
      </c>
      <c r="J52" s="21">
        <v>277.2</v>
      </c>
      <c r="K52" s="21">
        <v>18.8</v>
      </c>
      <c r="L52" s="21">
        <v>4.9000000000000004</v>
      </c>
    </row>
    <row r="53" spans="2:12">
      <c r="B53" s="8" t="s">
        <v>217</v>
      </c>
      <c r="C53" s="21">
        <v>22.4</v>
      </c>
      <c r="D53" s="21">
        <v>9.5</v>
      </c>
      <c r="E53" s="21">
        <v>37.1</v>
      </c>
      <c r="F53" s="21">
        <v>24.9</v>
      </c>
      <c r="G53" s="21">
        <v>12.2</v>
      </c>
      <c r="H53" s="21">
        <v>43.9</v>
      </c>
      <c r="I53" s="21">
        <v>24.7</v>
      </c>
      <c r="J53" s="21">
        <v>209.6</v>
      </c>
      <c r="K53" s="21">
        <v>18.600000000000001</v>
      </c>
      <c r="L53" s="21">
        <v>5.0999999999999996</v>
      </c>
    </row>
    <row r="54" spans="2:12">
      <c r="B54" s="8" t="s">
        <v>218</v>
      </c>
      <c r="C54" s="21">
        <v>23.3</v>
      </c>
      <c r="D54" s="21">
        <v>10.6</v>
      </c>
      <c r="E54" s="21">
        <v>38.299999999999997</v>
      </c>
      <c r="F54" s="21">
        <v>23.7</v>
      </c>
      <c r="G54" s="21">
        <v>14.5</v>
      </c>
      <c r="H54" s="21">
        <v>43.2</v>
      </c>
      <c r="I54" s="21">
        <v>25.6</v>
      </c>
      <c r="J54" s="21">
        <v>188.9</v>
      </c>
      <c r="K54" s="21">
        <v>16.5</v>
      </c>
      <c r="L54" s="21">
        <v>5.7</v>
      </c>
    </row>
    <row r="55" spans="2:12">
      <c r="B55" s="8" t="s">
        <v>219</v>
      </c>
      <c r="C55" s="21">
        <v>21.1</v>
      </c>
      <c r="D55" s="21">
        <v>10</v>
      </c>
      <c r="E55" s="21">
        <v>38.1</v>
      </c>
      <c r="F55" s="21">
        <v>24.5</v>
      </c>
      <c r="G55" s="21">
        <v>13.6</v>
      </c>
      <c r="H55" s="21">
        <v>44.1</v>
      </c>
      <c r="I55" s="21">
        <v>25.3</v>
      </c>
      <c r="J55" s="21">
        <v>174.3</v>
      </c>
      <c r="K55" s="21">
        <v>15.5</v>
      </c>
      <c r="L55" s="21">
        <v>6.8</v>
      </c>
    </row>
    <row r="56" spans="2:12">
      <c r="B56" s="8" t="s">
        <v>220</v>
      </c>
      <c r="C56" s="21">
        <v>20.5</v>
      </c>
      <c r="D56" s="21">
        <v>9.9</v>
      </c>
      <c r="E56" s="21">
        <v>35.9</v>
      </c>
      <c r="F56" s="21">
        <v>23.9</v>
      </c>
      <c r="G56" s="21">
        <v>12</v>
      </c>
      <c r="H56" s="21">
        <v>42.9</v>
      </c>
      <c r="I56" s="21">
        <v>24.2</v>
      </c>
      <c r="J56" s="21">
        <v>148.80000000000001</v>
      </c>
      <c r="K56" s="21">
        <v>17.8</v>
      </c>
      <c r="L56" s="21">
        <v>7.8</v>
      </c>
    </row>
    <row r="57" spans="2:12">
      <c r="B57" s="8" t="s">
        <v>221</v>
      </c>
      <c r="C57" s="21">
        <v>24.3</v>
      </c>
      <c r="D57" s="21">
        <v>9.6</v>
      </c>
      <c r="E57" s="21">
        <v>32.799999999999997</v>
      </c>
      <c r="F57" s="21">
        <v>24</v>
      </c>
      <c r="G57" s="21">
        <v>8.8000000000000007</v>
      </c>
      <c r="H57" s="21">
        <v>42.2</v>
      </c>
      <c r="I57" s="21">
        <v>22.9</v>
      </c>
      <c r="J57" s="21">
        <v>117.6</v>
      </c>
      <c r="K57" s="21">
        <v>27.6</v>
      </c>
      <c r="L57" s="21">
        <v>10.199999999999999</v>
      </c>
    </row>
    <row r="58" spans="2:12">
      <c r="B58" s="8" t="s">
        <v>222</v>
      </c>
      <c r="C58" s="21">
        <v>26.4</v>
      </c>
      <c r="D58" s="21">
        <v>9.4</v>
      </c>
      <c r="E58" s="21">
        <v>31.5</v>
      </c>
      <c r="F58" s="21">
        <v>22.9</v>
      </c>
      <c r="G58" s="21">
        <v>8.6</v>
      </c>
      <c r="H58" s="21">
        <v>40.200000000000003</v>
      </c>
      <c r="I58" s="21">
        <v>21.4</v>
      </c>
      <c r="J58" s="21">
        <v>107.9</v>
      </c>
      <c r="K58" s="21">
        <v>23.5</v>
      </c>
      <c r="L58" s="21">
        <v>7.1</v>
      </c>
    </row>
    <row r="59" spans="2:12">
      <c r="B59" s="8" t="s">
        <v>223</v>
      </c>
      <c r="C59" s="21">
        <v>24.8</v>
      </c>
      <c r="D59" s="21">
        <v>9.1</v>
      </c>
      <c r="E59" s="21">
        <v>30</v>
      </c>
      <c r="F59" s="21">
        <v>21.8</v>
      </c>
      <c r="G59" s="21">
        <v>8.1999999999999993</v>
      </c>
      <c r="H59" s="21">
        <v>38</v>
      </c>
      <c r="I59" s="21">
        <v>20.399999999999999</v>
      </c>
      <c r="J59" s="21">
        <v>78.099999999999994</v>
      </c>
      <c r="K59" s="21">
        <v>20</v>
      </c>
      <c r="L59" s="21">
        <v>5.2</v>
      </c>
    </row>
    <row r="60" spans="2:12">
      <c r="B60" s="8" t="s">
        <v>224</v>
      </c>
      <c r="C60" s="21">
        <v>24.6</v>
      </c>
      <c r="D60" s="21">
        <v>9</v>
      </c>
      <c r="E60" s="21">
        <v>28.9</v>
      </c>
      <c r="F60" s="21">
        <v>20.7</v>
      </c>
      <c r="G60" s="21">
        <v>8.1999999999999993</v>
      </c>
      <c r="H60" s="21">
        <v>36</v>
      </c>
      <c r="I60" s="21">
        <v>19.100000000000001</v>
      </c>
      <c r="J60" s="21">
        <v>67.099999999999994</v>
      </c>
      <c r="K60" s="21">
        <v>16.7</v>
      </c>
      <c r="L60" s="21">
        <v>5.0999999999999996</v>
      </c>
    </row>
    <row r="61" spans="2:12">
      <c r="B61" s="8"/>
      <c r="C61" s="21"/>
      <c r="D61" s="21"/>
      <c r="E61" s="21"/>
      <c r="F61" s="21"/>
      <c r="G61" s="21"/>
      <c r="H61" s="21"/>
      <c r="I61" s="21"/>
      <c r="J61" s="21"/>
      <c r="K61" s="21"/>
      <c r="L61" s="21"/>
    </row>
    <row r="62" spans="2:12">
      <c r="B62" s="8" t="s">
        <v>163</v>
      </c>
      <c r="C62" s="21">
        <v>25.1</v>
      </c>
      <c r="D62" s="21">
        <v>9</v>
      </c>
      <c r="E62" s="21">
        <v>26.4</v>
      </c>
      <c r="F62" s="21">
        <v>19</v>
      </c>
      <c r="G62" s="21">
        <v>7.3</v>
      </c>
      <c r="H62" s="21">
        <v>35.4</v>
      </c>
      <c r="I62" s="21">
        <v>19.3</v>
      </c>
      <c r="J62" s="21">
        <v>56.9</v>
      </c>
      <c r="K62" s="21">
        <v>18.3</v>
      </c>
      <c r="L62" s="21">
        <v>5</v>
      </c>
    </row>
    <row r="63" spans="2:12">
      <c r="B63" s="8" t="s">
        <v>225</v>
      </c>
      <c r="C63" s="21">
        <v>26.3</v>
      </c>
      <c r="D63" s="21">
        <v>9</v>
      </c>
      <c r="E63" s="21">
        <v>26.1</v>
      </c>
      <c r="F63" s="21">
        <v>19.100000000000001</v>
      </c>
      <c r="G63" s="21">
        <v>7</v>
      </c>
      <c r="H63" s="21">
        <v>34.700000000000003</v>
      </c>
      <c r="I63" s="21">
        <v>18.3</v>
      </c>
      <c r="J63" s="21">
        <v>54.5</v>
      </c>
      <c r="K63" s="21">
        <v>16.3</v>
      </c>
      <c r="L63" s="21">
        <v>4.7</v>
      </c>
    </row>
    <row r="64" spans="2:12">
      <c r="B64" s="8" t="s">
        <v>226</v>
      </c>
      <c r="C64" s="21">
        <v>26.5</v>
      </c>
      <c r="D64" s="21">
        <v>8.8000000000000007</v>
      </c>
      <c r="E64" s="21">
        <v>26.4</v>
      </c>
      <c r="F64" s="21">
        <v>19.2</v>
      </c>
      <c r="G64" s="21">
        <v>7.2</v>
      </c>
      <c r="H64" s="21">
        <v>34.6</v>
      </c>
      <c r="I64" s="21">
        <v>18.100000000000001</v>
      </c>
      <c r="J64" s="21">
        <v>46.1</v>
      </c>
      <c r="K64" s="21">
        <v>15.1</v>
      </c>
      <c r="L64" s="21">
        <v>4.4000000000000004</v>
      </c>
    </row>
    <row r="65" spans="2:12">
      <c r="B65" s="8" t="s">
        <v>227</v>
      </c>
      <c r="C65" s="21">
        <v>26.7</v>
      </c>
      <c r="D65" s="21">
        <v>9.1</v>
      </c>
      <c r="E65" s="21">
        <v>25.8</v>
      </c>
      <c r="F65" s="21">
        <v>18.5</v>
      </c>
      <c r="G65" s="21">
        <v>7.3</v>
      </c>
      <c r="H65" s="21">
        <v>33.200000000000003</v>
      </c>
      <c r="I65" s="21">
        <v>17.399999999999999</v>
      </c>
      <c r="J65" s="21">
        <v>43.2</v>
      </c>
      <c r="K65" s="21">
        <v>15.6</v>
      </c>
      <c r="L65" s="21">
        <v>4.8</v>
      </c>
    </row>
    <row r="66" spans="2:12">
      <c r="B66" s="8" t="s">
        <v>228</v>
      </c>
      <c r="C66" s="21">
        <v>27.3</v>
      </c>
      <c r="D66" s="21">
        <v>8.6</v>
      </c>
      <c r="E66" s="21">
        <v>25</v>
      </c>
      <c r="F66" s="21">
        <v>18.5</v>
      </c>
      <c r="G66" s="21">
        <v>6.4</v>
      </c>
      <c r="H66" s="21">
        <v>32.799999999999997</v>
      </c>
      <c r="I66" s="21">
        <v>16.899999999999999</v>
      </c>
      <c r="J66" s="21">
        <v>48.9</v>
      </c>
      <c r="K66" s="21">
        <v>14.6</v>
      </c>
      <c r="L66" s="21">
        <v>4.5999999999999996</v>
      </c>
    </row>
    <row r="67" spans="2:12">
      <c r="B67" s="8" t="s">
        <v>229</v>
      </c>
      <c r="C67" s="21">
        <v>27.1</v>
      </c>
      <c r="D67" s="21">
        <v>8.6999999999999993</v>
      </c>
      <c r="E67" s="21">
        <v>24.8</v>
      </c>
      <c r="F67" s="21">
        <v>18.899999999999999</v>
      </c>
      <c r="G67" s="21">
        <v>5.9</v>
      </c>
      <c r="H67" s="21">
        <v>32</v>
      </c>
      <c r="I67" s="21">
        <v>15.4</v>
      </c>
      <c r="J67" s="21">
        <v>31.1</v>
      </c>
      <c r="K67" s="21">
        <v>15.4</v>
      </c>
      <c r="L67" s="21">
        <v>4.9000000000000004</v>
      </c>
    </row>
    <row r="68" spans="2:12">
      <c r="B68" s="8" t="s">
        <v>230</v>
      </c>
      <c r="C68" s="21">
        <v>27.4</v>
      </c>
      <c r="D68" s="21">
        <v>8.6</v>
      </c>
      <c r="E68" s="21">
        <v>24.5</v>
      </c>
      <c r="F68" s="21">
        <v>18.399999999999999</v>
      </c>
      <c r="G68" s="21">
        <v>6.1</v>
      </c>
      <c r="H68" s="21">
        <v>31.8</v>
      </c>
      <c r="I68" s="21">
        <v>15.7</v>
      </c>
      <c r="J68" s="21">
        <v>40.799999999999997</v>
      </c>
      <c r="K68" s="21">
        <v>15.2</v>
      </c>
      <c r="L68" s="21">
        <v>4.3</v>
      </c>
    </row>
    <row r="69" spans="2:12">
      <c r="B69" s="8" t="s">
        <v>231</v>
      </c>
      <c r="C69" s="21">
        <v>26.7</v>
      </c>
      <c r="D69" s="21">
        <v>8.5</v>
      </c>
      <c r="E69" s="21">
        <v>24.4</v>
      </c>
      <c r="F69" s="21">
        <v>18.600000000000001</v>
      </c>
      <c r="G69" s="21">
        <v>5.8</v>
      </c>
      <c r="H69" s="21">
        <v>31.5</v>
      </c>
      <c r="I69" s="21">
        <v>15.1</v>
      </c>
      <c r="J69" s="21">
        <v>37.9</v>
      </c>
      <c r="K69" s="21">
        <v>14.1</v>
      </c>
      <c r="L69" s="21">
        <v>4</v>
      </c>
    </row>
    <row r="70" spans="2:12">
      <c r="B70" s="8" t="s">
        <v>232</v>
      </c>
      <c r="C70" s="21">
        <v>25.8</v>
      </c>
      <c r="D70" s="21">
        <v>8.4</v>
      </c>
      <c r="E70" s="21">
        <v>24.6</v>
      </c>
      <c r="F70" s="21">
        <v>18.7</v>
      </c>
      <c r="G70" s="21">
        <v>5.9</v>
      </c>
      <c r="H70" s="21">
        <v>31.7</v>
      </c>
      <c r="I70" s="21">
        <v>15.3</v>
      </c>
      <c r="J70" s="21">
        <v>34</v>
      </c>
      <c r="K70" s="21">
        <v>14</v>
      </c>
      <c r="L70" s="21">
        <v>3.6</v>
      </c>
    </row>
    <row r="71" spans="2:12">
      <c r="B71" s="8" t="s">
        <v>233</v>
      </c>
      <c r="C71" s="21">
        <v>24.9</v>
      </c>
      <c r="D71" s="21">
        <v>8.4</v>
      </c>
      <c r="E71" s="21">
        <v>24.4</v>
      </c>
      <c r="F71" s="21">
        <v>18.5</v>
      </c>
      <c r="G71" s="21">
        <v>5.9</v>
      </c>
      <c r="H71" s="21">
        <v>31.1</v>
      </c>
      <c r="I71" s="21">
        <v>14.8</v>
      </c>
      <c r="J71" s="21">
        <v>36.299999999999997</v>
      </c>
      <c r="K71" s="21">
        <v>14.8</v>
      </c>
      <c r="L71" s="21">
        <v>4.0999999999999996</v>
      </c>
    </row>
    <row r="72" spans="2:12">
      <c r="B72" s="11"/>
      <c r="C72" s="21"/>
      <c r="D72" s="21"/>
      <c r="E72" s="21"/>
      <c r="F72" s="21"/>
      <c r="G72" s="21"/>
      <c r="H72" s="21"/>
      <c r="I72" s="21"/>
      <c r="J72" s="21"/>
      <c r="K72" s="21"/>
      <c r="L72" s="21"/>
    </row>
    <row r="73" spans="2:12">
      <c r="B73" s="8" t="s">
        <v>164</v>
      </c>
      <c r="C73" s="21">
        <v>24.9</v>
      </c>
      <c r="D73" s="21">
        <v>8.6999999999999993</v>
      </c>
      <c r="E73" s="21">
        <v>24.1</v>
      </c>
      <c r="F73" s="21">
        <v>18.399999999999999</v>
      </c>
      <c r="G73" s="21">
        <v>5.8</v>
      </c>
      <c r="H73" s="21">
        <v>31.5</v>
      </c>
      <c r="I73" s="21">
        <v>15.4</v>
      </c>
      <c r="J73" s="21">
        <v>38.5</v>
      </c>
      <c r="K73" s="21">
        <v>15.6</v>
      </c>
      <c r="L73" s="21">
        <v>4.3</v>
      </c>
    </row>
    <row r="74" spans="2:12">
      <c r="B74" s="8" t="s">
        <v>234</v>
      </c>
      <c r="C74" s="21">
        <v>24.4</v>
      </c>
      <c r="D74" s="21">
        <v>8.5</v>
      </c>
      <c r="E74" s="21">
        <v>23.9</v>
      </c>
      <c r="F74" s="21">
        <v>18</v>
      </c>
      <c r="G74" s="21">
        <v>5.9</v>
      </c>
      <c r="H74" s="21">
        <v>30</v>
      </c>
      <c r="I74" s="21">
        <v>14.2</v>
      </c>
      <c r="J74" s="21">
        <v>40.5</v>
      </c>
      <c r="K74" s="21">
        <v>16</v>
      </c>
      <c r="L74" s="21">
        <v>4.0999999999999996</v>
      </c>
    </row>
    <row r="75" spans="2:12">
      <c r="B75" s="8" t="s">
        <v>235</v>
      </c>
      <c r="C75" s="21">
        <v>23</v>
      </c>
      <c r="D75" s="21">
        <v>8.8000000000000007</v>
      </c>
      <c r="E75" s="21">
        <v>23.9</v>
      </c>
      <c r="F75" s="21">
        <v>17.8</v>
      </c>
      <c r="G75" s="21">
        <v>6.1</v>
      </c>
      <c r="H75" s="21">
        <v>30.6</v>
      </c>
      <c r="I75" s="21">
        <v>14.8</v>
      </c>
      <c r="J75" s="21">
        <v>30.6</v>
      </c>
      <c r="K75" s="21">
        <v>16.399999999999999</v>
      </c>
      <c r="L75" s="21">
        <v>4.4000000000000004</v>
      </c>
    </row>
    <row r="76" spans="2:12">
      <c r="B76" s="8" t="s">
        <v>236</v>
      </c>
      <c r="C76" s="21">
        <v>22.3</v>
      </c>
      <c r="D76" s="21">
        <v>9</v>
      </c>
      <c r="E76" s="21">
        <v>23.2</v>
      </c>
      <c r="F76" s="21">
        <v>17.399999999999999</v>
      </c>
      <c r="G76" s="21">
        <v>5.8</v>
      </c>
      <c r="H76" s="21">
        <v>29.8</v>
      </c>
      <c r="I76" s="21">
        <v>14.2</v>
      </c>
      <c r="J76" s="21">
        <v>39.700000000000003</v>
      </c>
      <c r="K76" s="21">
        <v>17</v>
      </c>
      <c r="L76" s="21">
        <v>4.4000000000000004</v>
      </c>
    </row>
    <row r="77" spans="2:12">
      <c r="B77" s="8" t="s">
        <v>237</v>
      </c>
      <c r="C77" s="21">
        <v>21.6</v>
      </c>
      <c r="D77" s="21">
        <v>8.9</v>
      </c>
      <c r="E77" s="21">
        <v>23.1</v>
      </c>
      <c r="F77" s="21">
        <v>17.5</v>
      </c>
      <c r="G77" s="21">
        <v>5.6</v>
      </c>
      <c r="H77" s="21">
        <v>29.8</v>
      </c>
      <c r="I77" s="21">
        <v>14.1</v>
      </c>
      <c r="J77" s="21">
        <v>35.4</v>
      </c>
      <c r="K77" s="21">
        <v>18.2</v>
      </c>
      <c r="L77" s="21">
        <v>4.8</v>
      </c>
    </row>
    <row r="78" spans="2:12">
      <c r="B78" s="8" t="s">
        <v>238</v>
      </c>
      <c r="C78" s="21">
        <v>20.3</v>
      </c>
      <c r="D78" s="21">
        <v>9</v>
      </c>
      <c r="E78" s="21">
        <v>23.6</v>
      </c>
      <c r="F78" s="21">
        <v>17.5</v>
      </c>
      <c r="G78" s="21">
        <v>6.2</v>
      </c>
      <c r="H78" s="21">
        <v>30.4</v>
      </c>
      <c r="I78" s="21">
        <v>14.9</v>
      </c>
      <c r="J78" s="21">
        <v>32.4</v>
      </c>
      <c r="K78" s="21">
        <v>19.8</v>
      </c>
      <c r="L78" s="21">
        <v>5</v>
      </c>
    </row>
    <row r="79" spans="2:12">
      <c r="B79" s="8" t="s">
        <v>239</v>
      </c>
      <c r="C79" s="21">
        <v>19.899999999999999</v>
      </c>
      <c r="D79" s="21">
        <v>9</v>
      </c>
      <c r="E79" s="21">
        <v>22.6</v>
      </c>
      <c r="F79" s="21">
        <v>17.100000000000001</v>
      </c>
      <c r="G79" s="21">
        <v>5.6</v>
      </c>
      <c r="H79" s="21">
        <v>29.2</v>
      </c>
      <c r="I79" s="21">
        <v>13.8</v>
      </c>
      <c r="J79" s="21">
        <v>32.6</v>
      </c>
      <c r="K79" s="21">
        <v>20.2</v>
      </c>
      <c r="L79" s="21">
        <v>5.2</v>
      </c>
    </row>
    <row r="80" spans="2:12">
      <c r="B80" s="8" t="s">
        <v>240</v>
      </c>
      <c r="C80" s="21">
        <v>18.899999999999999</v>
      </c>
      <c r="D80" s="21">
        <v>8.6999999999999993</v>
      </c>
      <c r="E80" s="21">
        <v>22.1</v>
      </c>
      <c r="F80" s="21">
        <v>16.7</v>
      </c>
      <c r="G80" s="21">
        <v>5.4</v>
      </c>
      <c r="H80" s="21">
        <v>28.4</v>
      </c>
      <c r="I80" s="21">
        <v>13.5</v>
      </c>
      <c r="J80" s="21">
        <v>31.9</v>
      </c>
      <c r="K80" s="21">
        <v>19.600000000000001</v>
      </c>
      <c r="L80" s="21">
        <v>5.5</v>
      </c>
    </row>
    <row r="81" spans="2:12">
      <c r="B81" s="8" t="s">
        <v>241</v>
      </c>
      <c r="C81" s="21">
        <v>18.3</v>
      </c>
      <c r="D81" s="21">
        <v>8.9</v>
      </c>
      <c r="E81" s="21">
        <v>21.6</v>
      </c>
      <c r="F81" s="21">
        <v>16.5</v>
      </c>
      <c r="G81" s="21">
        <v>5.2</v>
      </c>
      <c r="H81" s="21">
        <v>27.8</v>
      </c>
      <c r="I81" s="21">
        <v>13</v>
      </c>
      <c r="J81" s="21">
        <v>27.7</v>
      </c>
      <c r="K81" s="21">
        <v>21</v>
      </c>
      <c r="L81" s="21">
        <v>5.9</v>
      </c>
    </row>
    <row r="82" spans="2:12">
      <c r="B82" s="8" t="s">
        <v>242</v>
      </c>
      <c r="C82" s="21">
        <v>19</v>
      </c>
      <c r="D82" s="21">
        <v>8.8000000000000007</v>
      </c>
      <c r="E82" s="21">
        <v>20.2</v>
      </c>
      <c r="F82" s="21">
        <v>15.4</v>
      </c>
      <c r="G82" s="21">
        <v>4.9000000000000004</v>
      </c>
      <c r="H82" s="21">
        <v>26.7</v>
      </c>
      <c r="I82" s="21">
        <v>13.1</v>
      </c>
      <c r="J82" s="21">
        <v>16.3</v>
      </c>
      <c r="K82" s="21">
        <v>21.4</v>
      </c>
      <c r="L82" s="21">
        <v>6.5</v>
      </c>
    </row>
    <row r="83" spans="2:12">
      <c r="B83" s="8"/>
      <c r="C83" s="25"/>
      <c r="D83" s="25"/>
      <c r="E83" s="25"/>
      <c r="F83" s="25"/>
      <c r="G83" s="53"/>
      <c r="H83" s="25"/>
      <c r="I83" s="25"/>
      <c r="J83" s="25"/>
      <c r="K83" s="25"/>
      <c r="L83" s="25"/>
    </row>
    <row r="84" spans="2:12">
      <c r="B84" s="8" t="s">
        <v>165</v>
      </c>
      <c r="C84" s="21">
        <v>19.3</v>
      </c>
      <c r="D84" s="21">
        <v>8.6</v>
      </c>
      <c r="E84" s="21">
        <v>20.3</v>
      </c>
      <c r="F84" s="21">
        <v>15.6</v>
      </c>
      <c r="G84" s="21">
        <v>4.8</v>
      </c>
      <c r="H84" s="21">
        <v>26</v>
      </c>
      <c r="I84" s="21">
        <v>12</v>
      </c>
      <c r="J84" s="21">
        <v>16.899999999999999</v>
      </c>
      <c r="K84" s="21">
        <v>20.7</v>
      </c>
      <c r="L84" s="21">
        <v>6.7</v>
      </c>
    </row>
    <row r="85" spans="2:12">
      <c r="B85" s="8" t="s">
        <v>243</v>
      </c>
      <c r="C85" s="21">
        <v>18.100000000000001</v>
      </c>
      <c r="D85" s="21">
        <v>8.6</v>
      </c>
      <c r="E85" s="21">
        <v>19.5</v>
      </c>
      <c r="F85" s="21">
        <v>14.9</v>
      </c>
      <c r="G85" s="21">
        <v>4.5999999999999996</v>
      </c>
      <c r="H85" s="21">
        <v>25.2</v>
      </c>
      <c r="I85" s="21">
        <v>11.9</v>
      </c>
      <c r="J85" s="21">
        <v>19.7</v>
      </c>
      <c r="K85" s="21">
        <v>20.5</v>
      </c>
      <c r="L85" s="21">
        <v>7.1</v>
      </c>
    </row>
    <row r="86" spans="2:12">
      <c r="B86" s="8" t="s">
        <v>244</v>
      </c>
      <c r="C86" s="21">
        <v>16.3</v>
      </c>
      <c r="D86" s="21">
        <v>8.8000000000000007</v>
      </c>
      <c r="E86" s="21">
        <v>19.100000000000001</v>
      </c>
      <c r="F86" s="21">
        <v>14.4</v>
      </c>
      <c r="G86" s="21">
        <v>4.7</v>
      </c>
      <c r="H86" s="21">
        <v>24.9</v>
      </c>
      <c r="I86" s="21">
        <v>12</v>
      </c>
      <c r="J86" s="21">
        <v>23.8</v>
      </c>
      <c r="K86" s="21">
        <v>20.9</v>
      </c>
      <c r="L86" s="21">
        <v>7.9</v>
      </c>
    </row>
    <row r="87" spans="2:12">
      <c r="B87" s="8" t="s">
        <v>245</v>
      </c>
      <c r="C87" s="21">
        <v>15.6</v>
      </c>
      <c r="D87" s="21">
        <v>8.6999999999999993</v>
      </c>
      <c r="E87" s="21">
        <v>18.100000000000001</v>
      </c>
      <c r="F87" s="21">
        <v>13.4</v>
      </c>
      <c r="G87" s="21">
        <v>4.7</v>
      </c>
      <c r="H87" s="21">
        <v>23.7</v>
      </c>
      <c r="I87" s="21">
        <v>11.9</v>
      </c>
      <c r="J87" s="21">
        <v>18.399999999999999</v>
      </c>
      <c r="K87" s="21">
        <v>20.8</v>
      </c>
      <c r="L87" s="21">
        <v>8.1999999999999993</v>
      </c>
    </row>
    <row r="88" spans="2:12">
      <c r="B88" s="8" t="s">
        <v>246</v>
      </c>
      <c r="C88" s="21">
        <v>15.1</v>
      </c>
      <c r="D88" s="21">
        <v>8.4</v>
      </c>
      <c r="E88" s="21">
        <v>17.399999999999999</v>
      </c>
      <c r="F88" s="21">
        <v>12.6</v>
      </c>
      <c r="G88" s="21">
        <v>4.8</v>
      </c>
      <c r="H88" s="21">
        <v>21.2</v>
      </c>
      <c r="I88" s="21">
        <v>10.5</v>
      </c>
      <c r="J88" s="21">
        <v>13.8</v>
      </c>
      <c r="K88" s="21">
        <v>19.3</v>
      </c>
      <c r="L88" s="21">
        <v>8.8000000000000007</v>
      </c>
    </row>
    <row r="89" spans="2:12">
      <c r="B89" s="8" t="s">
        <v>247</v>
      </c>
      <c r="C89" s="21">
        <v>14.7</v>
      </c>
      <c r="D89" s="21">
        <v>8.1999999999999993</v>
      </c>
      <c r="E89" s="21">
        <v>16.5</v>
      </c>
      <c r="F89" s="21">
        <v>11.7</v>
      </c>
      <c r="G89" s="21">
        <v>4.8</v>
      </c>
      <c r="H89" s="21">
        <v>19.8</v>
      </c>
      <c r="I89" s="21">
        <v>10.1</v>
      </c>
      <c r="J89" s="21">
        <v>11.9</v>
      </c>
      <c r="K89" s="21">
        <v>18.2</v>
      </c>
      <c r="L89" s="21">
        <v>9</v>
      </c>
    </row>
    <row r="90" spans="2:12">
      <c r="B90" s="8" t="s">
        <v>248</v>
      </c>
      <c r="C90" s="21">
        <v>14.4</v>
      </c>
      <c r="D90" s="21">
        <v>8.3000000000000007</v>
      </c>
      <c r="E90" s="21">
        <v>15.1</v>
      </c>
      <c r="F90" s="21">
        <v>10.8</v>
      </c>
      <c r="G90" s="21">
        <v>4.2</v>
      </c>
      <c r="H90" s="21">
        <v>18.8</v>
      </c>
      <c r="I90" s="21">
        <v>9.6</v>
      </c>
      <c r="J90" s="21">
        <v>10.7</v>
      </c>
      <c r="K90" s="21">
        <v>18.2</v>
      </c>
      <c r="L90" s="21">
        <v>9.5</v>
      </c>
    </row>
    <row r="91" spans="2:12">
      <c r="B91" s="8" t="s">
        <v>249</v>
      </c>
      <c r="C91" s="21">
        <v>15.1</v>
      </c>
      <c r="D91" s="21">
        <v>8.1</v>
      </c>
      <c r="E91" s="21">
        <v>14.1</v>
      </c>
      <c r="F91" s="21">
        <v>9.9</v>
      </c>
      <c r="G91" s="21">
        <v>4.2</v>
      </c>
      <c r="H91" s="21">
        <v>17.600000000000001</v>
      </c>
      <c r="I91" s="21">
        <v>9.3000000000000007</v>
      </c>
      <c r="J91" s="21">
        <v>7.9</v>
      </c>
      <c r="K91" s="21">
        <v>18.8</v>
      </c>
      <c r="L91" s="21">
        <v>9.4</v>
      </c>
    </row>
    <row r="92" spans="2:12">
      <c r="B92" s="8" t="s">
        <v>250</v>
      </c>
      <c r="C92" s="21">
        <v>15.1</v>
      </c>
      <c r="D92" s="21">
        <v>8.1</v>
      </c>
      <c r="E92" s="21">
        <v>13.9</v>
      </c>
      <c r="F92" s="21">
        <v>9.1999999999999993</v>
      </c>
      <c r="G92" s="21">
        <v>4.7</v>
      </c>
      <c r="H92" s="21">
        <v>16.399999999999999</v>
      </c>
      <c r="I92" s="21">
        <v>8.6999999999999993</v>
      </c>
      <c r="J92" s="21">
        <v>10.8</v>
      </c>
      <c r="K92" s="21">
        <v>19.2</v>
      </c>
      <c r="L92" s="21">
        <v>9.8000000000000007</v>
      </c>
    </row>
    <row r="93" spans="2:12">
      <c r="B93" s="8" t="s">
        <v>251</v>
      </c>
      <c r="C93" s="21">
        <v>15.6</v>
      </c>
      <c r="D93" s="21">
        <v>7.9</v>
      </c>
      <c r="E93" s="21">
        <v>13.3</v>
      </c>
      <c r="F93" s="21">
        <v>9</v>
      </c>
      <c r="G93" s="21">
        <v>4.3</v>
      </c>
      <c r="H93" s="21">
        <v>15.7</v>
      </c>
      <c r="I93" s="21">
        <v>8.1</v>
      </c>
      <c r="J93" s="21">
        <v>7.6</v>
      </c>
      <c r="K93" s="21">
        <v>19.3</v>
      </c>
      <c r="L93" s="21">
        <v>9.6</v>
      </c>
    </row>
    <row r="94" spans="2:12">
      <c r="B94" s="11"/>
      <c r="C94" s="21"/>
      <c r="D94" s="21"/>
      <c r="E94" s="21"/>
      <c r="F94" s="21"/>
      <c r="G94" s="21"/>
      <c r="H94" s="21"/>
      <c r="I94" s="21"/>
      <c r="J94" s="21"/>
      <c r="K94" s="21"/>
      <c r="L94" s="21"/>
    </row>
    <row r="95" spans="2:12">
      <c r="B95" s="8" t="s">
        <v>166</v>
      </c>
      <c r="C95" s="21">
        <v>15.7</v>
      </c>
      <c r="D95" s="21">
        <v>8.1</v>
      </c>
      <c r="E95" s="21">
        <v>12.8</v>
      </c>
      <c r="F95" s="21">
        <v>8.8000000000000007</v>
      </c>
      <c r="G95" s="21">
        <v>3.9</v>
      </c>
      <c r="H95" s="21">
        <v>15.3</v>
      </c>
      <c r="I95" s="21">
        <v>7.8</v>
      </c>
      <c r="J95" s="21">
        <v>11</v>
      </c>
      <c r="K95" s="21">
        <v>18.8</v>
      </c>
      <c r="L95" s="21">
        <v>9.6999999999999993</v>
      </c>
    </row>
    <row r="96" spans="2:12">
      <c r="B96" s="8" t="s">
        <v>252</v>
      </c>
      <c r="C96" s="21">
        <v>15.3</v>
      </c>
      <c r="D96" s="21">
        <v>8.1999999999999993</v>
      </c>
      <c r="E96" s="21">
        <v>13.2</v>
      </c>
      <c r="F96" s="21">
        <v>9.1</v>
      </c>
      <c r="G96" s="21">
        <v>4.0999999999999996</v>
      </c>
      <c r="H96" s="21">
        <v>15.2</v>
      </c>
      <c r="I96" s="21">
        <v>7.4</v>
      </c>
      <c r="J96" s="21">
        <v>5</v>
      </c>
      <c r="K96" s="21">
        <v>18.5</v>
      </c>
      <c r="L96" s="21">
        <v>9.4</v>
      </c>
    </row>
    <row r="97" spans="2:12">
      <c r="B97" s="8" t="s">
        <v>253</v>
      </c>
      <c r="C97" s="21">
        <v>15.1</v>
      </c>
      <c r="D97" s="21">
        <v>8.3000000000000007</v>
      </c>
      <c r="E97" s="21">
        <v>12.1</v>
      </c>
      <c r="F97" s="21">
        <v>8.6999999999999993</v>
      </c>
      <c r="G97" s="21">
        <v>3.4</v>
      </c>
      <c r="H97" s="21">
        <v>14.3</v>
      </c>
      <c r="I97" s="21">
        <v>6.9</v>
      </c>
      <c r="J97" s="21">
        <v>8</v>
      </c>
      <c r="K97" s="21">
        <v>18.100000000000001</v>
      </c>
      <c r="L97" s="21">
        <v>8.6999999999999993</v>
      </c>
    </row>
    <row r="98" spans="2:12">
      <c r="B98" s="8" t="s">
        <v>254</v>
      </c>
      <c r="C98" s="21">
        <v>14.7</v>
      </c>
      <c r="D98" s="21">
        <v>8.5</v>
      </c>
      <c r="E98" s="21">
        <v>11.8</v>
      </c>
      <c r="F98" s="21">
        <v>8</v>
      </c>
      <c r="G98" s="21">
        <v>3.8</v>
      </c>
      <c r="H98" s="21">
        <v>13.8</v>
      </c>
      <c r="I98" s="21">
        <v>7</v>
      </c>
      <c r="J98" s="21">
        <v>4.5</v>
      </c>
      <c r="K98" s="21">
        <v>17.399999999999999</v>
      </c>
      <c r="L98" s="21">
        <v>8.4</v>
      </c>
    </row>
    <row r="99" spans="2:12">
      <c r="B99" s="8" t="s">
        <v>255</v>
      </c>
      <c r="C99" s="21">
        <v>15</v>
      </c>
      <c r="D99" s="21">
        <v>8.4</v>
      </c>
      <c r="E99" s="21">
        <v>11.7</v>
      </c>
      <c r="F99" s="21">
        <v>8.1</v>
      </c>
      <c r="G99" s="21">
        <v>3.6</v>
      </c>
      <c r="H99" s="21">
        <v>13.8</v>
      </c>
      <c r="I99" s="21">
        <v>6.8</v>
      </c>
      <c r="J99" s="24" t="s">
        <v>292</v>
      </c>
      <c r="K99" s="21">
        <v>17.899999999999999</v>
      </c>
      <c r="L99" s="21">
        <v>8.3000000000000007</v>
      </c>
    </row>
    <row r="100" spans="2:12">
      <c r="B100" s="8" t="s">
        <v>256</v>
      </c>
      <c r="C100" s="21">
        <v>15.2</v>
      </c>
      <c r="D100" s="21">
        <v>8.6999999999999993</v>
      </c>
      <c r="E100" s="21">
        <v>11.4</v>
      </c>
      <c r="F100" s="21">
        <v>7.8</v>
      </c>
      <c r="G100" s="21">
        <v>3.7</v>
      </c>
      <c r="H100" s="21">
        <v>13.4</v>
      </c>
      <c r="I100" s="21">
        <v>6.9</v>
      </c>
      <c r="J100" s="21">
        <v>6.5</v>
      </c>
      <c r="K100" s="21">
        <v>17.399999999999999</v>
      </c>
      <c r="L100" s="21">
        <v>8.5</v>
      </c>
    </row>
    <row r="101" spans="2:12">
      <c r="B101" s="8" t="s">
        <v>257</v>
      </c>
      <c r="C101" s="21">
        <v>15.1</v>
      </c>
      <c r="D101" s="21">
        <v>8.8000000000000007</v>
      </c>
      <c r="E101" s="21">
        <v>11.4</v>
      </c>
      <c r="F101" s="21">
        <v>7.8</v>
      </c>
      <c r="G101" s="21">
        <v>3.5</v>
      </c>
      <c r="H101" s="21">
        <v>12.9</v>
      </c>
      <c r="I101" s="21">
        <v>6.3</v>
      </c>
      <c r="J101" s="21">
        <v>8</v>
      </c>
      <c r="K101" s="21">
        <v>17.100000000000001</v>
      </c>
      <c r="L101" s="21">
        <v>8.6999999999999993</v>
      </c>
    </row>
    <row r="102" spans="2:12">
      <c r="B102" s="8" t="s">
        <v>258</v>
      </c>
      <c r="C102" s="21">
        <v>15.3</v>
      </c>
      <c r="D102" s="21">
        <v>8.6999999999999993</v>
      </c>
      <c r="E102" s="21">
        <v>10.9</v>
      </c>
      <c r="F102" s="21">
        <v>7.3</v>
      </c>
      <c r="G102" s="21">
        <v>3.6</v>
      </c>
      <c r="H102" s="21">
        <v>12</v>
      </c>
      <c r="I102" s="21">
        <v>5.9</v>
      </c>
      <c r="J102" s="21">
        <v>5.7</v>
      </c>
      <c r="K102" s="21">
        <v>16.2</v>
      </c>
      <c r="L102" s="21">
        <v>8.6999999999999993</v>
      </c>
    </row>
    <row r="103" spans="2:12">
      <c r="B103" s="8" t="s">
        <v>259</v>
      </c>
      <c r="C103" s="21">
        <v>15.1</v>
      </c>
      <c r="D103" s="21">
        <v>8.6999999999999993</v>
      </c>
      <c r="E103" s="21">
        <v>11</v>
      </c>
      <c r="F103" s="21">
        <v>7.6</v>
      </c>
      <c r="G103" s="21">
        <v>3.4</v>
      </c>
      <c r="H103" s="21">
        <v>11.8</v>
      </c>
      <c r="I103" s="21">
        <v>5.4</v>
      </c>
      <c r="J103" s="21">
        <v>7.9</v>
      </c>
      <c r="K103" s="21">
        <v>16.399999999999999</v>
      </c>
      <c r="L103" s="21">
        <v>8.6999999999999993</v>
      </c>
    </row>
    <row r="104" spans="2:12">
      <c r="B104" s="8" t="s">
        <v>260</v>
      </c>
      <c r="C104" s="21">
        <v>16</v>
      </c>
      <c r="D104" s="21">
        <v>8.5</v>
      </c>
      <c r="E104" s="21">
        <v>11.1</v>
      </c>
      <c r="F104" s="21">
        <v>7.2</v>
      </c>
      <c r="G104" s="21">
        <v>3.9</v>
      </c>
      <c r="H104" s="21">
        <v>12</v>
      </c>
      <c r="I104" s="21">
        <v>5.9</v>
      </c>
      <c r="J104" s="21">
        <v>8.8000000000000007</v>
      </c>
      <c r="K104" s="21">
        <v>16.5</v>
      </c>
      <c r="L104" s="21">
        <v>8.6999999999999993</v>
      </c>
    </row>
    <row r="105" spans="2:12">
      <c r="B105" s="11"/>
      <c r="C105" s="21"/>
      <c r="D105" s="21"/>
      <c r="E105" s="21"/>
      <c r="F105" s="21"/>
      <c r="G105" s="21"/>
      <c r="H105" s="21"/>
      <c r="I105" s="21"/>
      <c r="J105" s="21"/>
      <c r="K105" s="21"/>
      <c r="L105" s="21"/>
    </row>
    <row r="106" spans="2:12">
      <c r="B106" s="8" t="s">
        <v>167</v>
      </c>
      <c r="C106" s="21">
        <v>16.399999999999999</v>
      </c>
      <c r="D106" s="21">
        <v>8.4</v>
      </c>
      <c r="E106" s="21">
        <v>10.7</v>
      </c>
      <c r="F106" s="21">
        <v>7</v>
      </c>
      <c r="G106" s="21">
        <v>3.7</v>
      </c>
      <c r="H106" s="21">
        <v>11.2</v>
      </c>
      <c r="I106" s="21">
        <v>5.4</v>
      </c>
      <c r="J106" s="21">
        <v>6.5</v>
      </c>
      <c r="K106" s="21">
        <v>16.3</v>
      </c>
      <c r="L106" s="21">
        <v>8.6999999999999993</v>
      </c>
    </row>
    <row r="107" spans="2:12">
      <c r="B107" s="8" t="s">
        <v>168</v>
      </c>
      <c r="C107" s="21">
        <v>15.9</v>
      </c>
      <c r="D107" s="21">
        <v>8.5</v>
      </c>
      <c r="E107" s="21">
        <v>10.4</v>
      </c>
      <c r="F107" s="21">
        <v>6.7</v>
      </c>
      <c r="G107" s="21">
        <v>3.7</v>
      </c>
      <c r="H107" s="21">
        <v>10.8</v>
      </c>
      <c r="I107" s="21">
        <v>5.2</v>
      </c>
      <c r="J107" s="21">
        <v>10.7</v>
      </c>
      <c r="K107" s="21">
        <v>15.5</v>
      </c>
      <c r="L107" s="21">
        <v>8.5</v>
      </c>
    </row>
    <row r="108" spans="2:12">
      <c r="B108" s="8" t="s">
        <v>169</v>
      </c>
      <c r="C108" s="21">
        <v>15.2</v>
      </c>
      <c r="D108" s="21">
        <v>8.3000000000000007</v>
      </c>
      <c r="E108" s="21">
        <v>10.199999999999999</v>
      </c>
      <c r="F108" s="21">
        <v>6.7</v>
      </c>
      <c r="G108" s="21">
        <v>3.5</v>
      </c>
      <c r="H108" s="21">
        <v>10.9</v>
      </c>
      <c r="I108" s="21">
        <v>5.2</v>
      </c>
      <c r="J108" s="21">
        <v>10.4</v>
      </c>
      <c r="K108" s="21">
        <v>15.1</v>
      </c>
      <c r="L108" s="21">
        <v>8.5</v>
      </c>
    </row>
    <row r="109" spans="2:12">
      <c r="B109" s="8" t="s">
        <v>170</v>
      </c>
      <c r="C109" s="21">
        <v>14.6</v>
      </c>
      <c r="D109" s="21">
        <v>8.6</v>
      </c>
      <c r="E109" s="21">
        <v>9.5</v>
      </c>
      <c r="F109" s="21">
        <v>6.1</v>
      </c>
      <c r="G109" s="21">
        <v>3.3</v>
      </c>
      <c r="H109" s="21">
        <v>10.199999999999999</v>
      </c>
      <c r="I109" s="21">
        <v>5.2</v>
      </c>
      <c r="J109" s="21">
        <v>5.7</v>
      </c>
      <c r="K109" s="21">
        <v>14.9</v>
      </c>
      <c r="L109" s="21">
        <v>8.5</v>
      </c>
    </row>
    <row r="110" spans="2:12">
      <c r="B110" s="8">
        <v>1994</v>
      </c>
      <c r="C110" s="21">
        <v>14.4</v>
      </c>
      <c r="D110" s="21">
        <v>8.6</v>
      </c>
      <c r="E110" s="21">
        <v>8.6</v>
      </c>
      <c r="F110" s="21">
        <v>5.6</v>
      </c>
      <c r="G110" s="21">
        <v>3</v>
      </c>
      <c r="H110" s="21">
        <v>10</v>
      </c>
      <c r="I110" s="21">
        <v>5.3</v>
      </c>
      <c r="J110" s="21">
        <v>5.8</v>
      </c>
      <c r="K110" s="21">
        <v>14.8</v>
      </c>
      <c r="L110" s="21">
        <v>8.3000000000000007</v>
      </c>
    </row>
    <row r="111" spans="2:12">
      <c r="B111" s="8">
        <v>1995</v>
      </c>
      <c r="C111" s="21">
        <v>13.9</v>
      </c>
      <c r="D111" s="21">
        <v>8.6</v>
      </c>
      <c r="E111" s="21">
        <v>8.3000000000000007</v>
      </c>
      <c r="F111" s="21">
        <v>5.4</v>
      </c>
      <c r="G111" s="21">
        <v>2.9</v>
      </c>
      <c r="H111" s="21">
        <v>10.1</v>
      </c>
      <c r="I111" s="21">
        <v>5.7</v>
      </c>
      <c r="J111" s="21">
        <v>8.1999999999999993</v>
      </c>
      <c r="K111" s="21">
        <v>14.7</v>
      </c>
      <c r="L111" s="21">
        <v>8.1999999999999993</v>
      </c>
    </row>
    <row r="112" spans="2:12">
      <c r="B112" s="8">
        <v>1996</v>
      </c>
      <c r="C112" s="21">
        <v>13.7</v>
      </c>
      <c r="D112" s="21">
        <v>8.6</v>
      </c>
      <c r="E112" s="21">
        <v>8</v>
      </c>
      <c r="F112" s="21">
        <v>5.3</v>
      </c>
      <c r="G112" s="21">
        <v>2.8</v>
      </c>
      <c r="H112" s="21">
        <v>9.9</v>
      </c>
      <c r="I112" s="21">
        <v>5.7</v>
      </c>
      <c r="J112" s="24" t="s">
        <v>292</v>
      </c>
      <c r="K112" s="21">
        <v>14.1</v>
      </c>
      <c r="L112" s="21">
        <v>7.8</v>
      </c>
    </row>
    <row r="113" spans="2:12">
      <c r="B113" s="54">
        <v>1997</v>
      </c>
      <c r="C113" s="21">
        <v>13.6</v>
      </c>
      <c r="D113" s="21">
        <v>8.5</v>
      </c>
      <c r="E113" s="21">
        <v>8.1</v>
      </c>
      <c r="F113" s="21">
        <v>5.6</v>
      </c>
      <c r="G113" s="21">
        <v>2.5</v>
      </c>
      <c r="H113" s="21">
        <v>10.3</v>
      </c>
      <c r="I113" s="21">
        <v>6</v>
      </c>
      <c r="J113" s="21">
        <v>9</v>
      </c>
      <c r="K113" s="21">
        <v>13.7</v>
      </c>
      <c r="L113" s="21">
        <v>7.8</v>
      </c>
    </row>
    <row r="114" spans="2:12">
      <c r="B114" s="8">
        <v>1998</v>
      </c>
      <c r="C114" s="21">
        <v>13.6</v>
      </c>
      <c r="D114" s="21">
        <v>8.6</v>
      </c>
      <c r="E114" s="21">
        <v>8.1999999999999993</v>
      </c>
      <c r="F114" s="21">
        <v>5.3</v>
      </c>
      <c r="G114" s="21">
        <v>2.9</v>
      </c>
      <c r="H114" s="21">
        <v>10.4</v>
      </c>
      <c r="I114" s="21">
        <v>6.2</v>
      </c>
      <c r="J114" s="21">
        <v>6</v>
      </c>
      <c r="K114" s="21">
        <v>13.4</v>
      </c>
      <c r="L114" s="21">
        <v>7.8</v>
      </c>
    </row>
    <row r="115" spans="2:12">
      <c r="B115" s="54">
        <v>1999</v>
      </c>
      <c r="C115" s="10">
        <v>13.5</v>
      </c>
      <c r="D115" s="21">
        <v>8.8000000000000007</v>
      </c>
      <c r="E115" s="21">
        <v>8</v>
      </c>
      <c r="F115" s="21">
        <v>5.5</v>
      </c>
      <c r="G115" s="21">
        <v>2.6</v>
      </c>
      <c r="H115" s="21">
        <v>10.199999999999999</v>
      </c>
      <c r="I115" s="21">
        <v>5.9</v>
      </c>
      <c r="J115" s="21">
        <v>8.1999999999999993</v>
      </c>
      <c r="K115" s="21">
        <v>13.6</v>
      </c>
      <c r="L115" s="21">
        <v>7.7</v>
      </c>
    </row>
    <row r="116" spans="2:12">
      <c r="B116" s="54"/>
      <c r="C116" s="10"/>
      <c r="D116" s="21"/>
      <c r="E116" s="21"/>
      <c r="F116" s="21"/>
      <c r="G116" s="21"/>
      <c r="H116" s="21"/>
      <c r="I116" s="21"/>
      <c r="J116" s="21"/>
      <c r="K116" s="21"/>
      <c r="L116" s="21"/>
    </row>
    <row r="117" spans="2:12">
      <c r="B117" s="54">
        <v>2000</v>
      </c>
      <c r="C117" s="10">
        <v>13.6</v>
      </c>
      <c r="D117" s="21">
        <v>8.6999999999999993</v>
      </c>
      <c r="E117" s="21">
        <v>8.1999999999999993</v>
      </c>
      <c r="F117" s="21">
        <v>5.7</v>
      </c>
      <c r="G117" s="21">
        <v>2.5</v>
      </c>
      <c r="H117" s="21">
        <v>10.5</v>
      </c>
      <c r="I117" s="21">
        <v>5.8</v>
      </c>
      <c r="J117" s="21">
        <v>6.6</v>
      </c>
      <c r="K117" s="21">
        <v>13.3</v>
      </c>
      <c r="L117" s="21">
        <v>7.8</v>
      </c>
    </row>
    <row r="118" spans="2:12">
      <c r="B118" s="54">
        <v>2001</v>
      </c>
      <c r="C118" s="10">
        <v>13.2</v>
      </c>
      <c r="D118" s="10">
        <v>8.6</v>
      </c>
      <c r="E118" s="10">
        <v>8</v>
      </c>
      <c r="F118" s="10">
        <v>5.5</v>
      </c>
      <c r="G118" s="10">
        <v>2.5</v>
      </c>
      <c r="H118" s="10">
        <v>10.3</v>
      </c>
      <c r="I118" s="10">
        <v>5.9</v>
      </c>
      <c r="J118" s="10">
        <v>6.8</v>
      </c>
      <c r="K118" s="10">
        <v>13.3</v>
      </c>
      <c r="L118" s="10">
        <v>7.7</v>
      </c>
    </row>
    <row r="119" spans="2:12">
      <c r="B119" s="54">
        <v>2002</v>
      </c>
      <c r="C119" s="10">
        <v>12.8</v>
      </c>
      <c r="D119" s="10">
        <v>8.6999999999999993</v>
      </c>
      <c r="E119" s="10">
        <v>8.1</v>
      </c>
      <c r="F119" s="10">
        <v>5.6</v>
      </c>
      <c r="G119" s="10">
        <v>2.6</v>
      </c>
      <c r="H119" s="10">
        <v>10.1</v>
      </c>
      <c r="I119" s="10">
        <v>5.8</v>
      </c>
      <c r="J119" s="10">
        <v>9.3000000000000007</v>
      </c>
      <c r="K119" s="10">
        <v>12.9</v>
      </c>
      <c r="L119" s="10">
        <v>7.5</v>
      </c>
    </row>
    <row r="120" spans="2:12">
      <c r="B120" s="54">
        <v>2003</v>
      </c>
      <c r="C120" s="10">
        <v>12.9</v>
      </c>
      <c r="D120" s="10">
        <v>8.6</v>
      </c>
      <c r="E120" s="10">
        <v>8.5</v>
      </c>
      <c r="F120" s="10">
        <v>5.9</v>
      </c>
      <c r="G120" s="10">
        <v>2.6</v>
      </c>
      <c r="H120" s="10">
        <v>10.5</v>
      </c>
      <c r="I120" s="10">
        <v>5.8</v>
      </c>
      <c r="J120" s="10">
        <v>12.2</v>
      </c>
      <c r="K120" s="10">
        <v>12.4</v>
      </c>
      <c r="L120" s="10">
        <v>7</v>
      </c>
    </row>
    <row r="121" spans="2:12">
      <c r="B121" s="54">
        <v>2004</v>
      </c>
      <c r="C121" s="10">
        <v>12.8</v>
      </c>
      <c r="D121" s="10">
        <v>8.4</v>
      </c>
      <c r="E121" s="10">
        <v>7.6</v>
      </c>
      <c r="F121" s="10">
        <v>5.4</v>
      </c>
      <c r="G121" s="10">
        <v>2.2000000000000002</v>
      </c>
      <c r="H121" s="10">
        <v>10.4</v>
      </c>
      <c r="I121" s="10">
        <v>6.2</v>
      </c>
      <c r="J121" s="10">
        <v>30.8</v>
      </c>
      <c r="K121" s="10">
        <v>12.2</v>
      </c>
      <c r="L121" s="10">
        <v>6.8</v>
      </c>
    </row>
    <row r="122" spans="2:12">
      <c r="B122" s="54">
        <v>2005</v>
      </c>
      <c r="C122" s="10">
        <v>12.6</v>
      </c>
      <c r="D122" s="10">
        <v>8.6</v>
      </c>
      <c r="E122" s="10">
        <v>7.8</v>
      </c>
      <c r="F122" s="10">
        <v>5.4</v>
      </c>
      <c r="G122" s="10">
        <v>2.4</v>
      </c>
      <c r="H122" s="10">
        <v>10.6</v>
      </c>
      <c r="I122" s="10">
        <v>6.3</v>
      </c>
      <c r="J122" s="10">
        <v>40.1</v>
      </c>
      <c r="K122" s="10">
        <v>12</v>
      </c>
      <c r="L122" s="10">
        <v>6.8</v>
      </c>
    </row>
    <row r="123" spans="2:12">
      <c r="B123" s="54">
        <v>2006</v>
      </c>
      <c r="C123" s="10">
        <v>12.6</v>
      </c>
      <c r="D123" s="10">
        <v>8.5</v>
      </c>
      <c r="E123" s="10">
        <v>7.4</v>
      </c>
      <c r="F123" s="10">
        <v>5.2</v>
      </c>
      <c r="G123" s="10">
        <v>2.2000000000000002</v>
      </c>
      <c r="H123" s="10">
        <v>10</v>
      </c>
      <c r="I123" s="10">
        <v>5.9</v>
      </c>
      <c r="J123" s="10">
        <v>21.2</v>
      </c>
      <c r="K123" s="10">
        <v>11.7</v>
      </c>
      <c r="L123" s="10">
        <v>6.9</v>
      </c>
    </row>
    <row r="124" spans="2:12">
      <c r="B124" s="54">
        <v>2007</v>
      </c>
      <c r="C124" s="10">
        <v>12.4</v>
      </c>
      <c r="D124" s="10">
        <v>8.6</v>
      </c>
      <c r="E124" s="10">
        <v>8</v>
      </c>
      <c r="F124" s="10">
        <v>5.6</v>
      </c>
      <c r="G124" s="10">
        <v>2.4</v>
      </c>
      <c r="H124" s="10">
        <v>10.1</v>
      </c>
      <c r="I124" s="10">
        <v>5.7</v>
      </c>
      <c r="J124" s="10">
        <v>25.6</v>
      </c>
      <c r="K124" s="10">
        <v>11.3</v>
      </c>
      <c r="L124" s="10">
        <v>6.8</v>
      </c>
    </row>
    <row r="125" spans="2:12">
      <c r="B125" s="54">
        <v>2008</v>
      </c>
      <c r="C125" s="10">
        <v>12.1</v>
      </c>
      <c r="D125" s="10">
        <v>8.8000000000000007</v>
      </c>
      <c r="E125" s="10">
        <v>7.4</v>
      </c>
      <c r="F125" s="10">
        <v>5</v>
      </c>
      <c r="G125" s="10">
        <v>2.4</v>
      </c>
      <c r="H125" s="10">
        <v>10.4</v>
      </c>
      <c r="I125" s="10">
        <v>6.2</v>
      </c>
      <c r="J125" s="10">
        <v>26.4</v>
      </c>
      <c r="K125" s="10">
        <v>11.1</v>
      </c>
      <c r="L125" s="10">
        <v>6.7</v>
      </c>
    </row>
    <row r="126" spans="2:12">
      <c r="B126" s="54">
        <v>2009</v>
      </c>
      <c r="C126" s="10">
        <v>11.8</v>
      </c>
      <c r="D126" s="10">
        <v>8.6999999999999993</v>
      </c>
      <c r="E126" s="10">
        <v>7.5</v>
      </c>
      <c r="F126" s="10">
        <v>5.0999999999999996</v>
      </c>
      <c r="G126" s="10">
        <v>2.4</v>
      </c>
      <c r="H126" s="10">
        <v>9.8000000000000007</v>
      </c>
      <c r="I126" s="10">
        <v>5.8</v>
      </c>
      <c r="J126" s="10">
        <v>28.1</v>
      </c>
      <c r="K126" s="10">
        <v>10.8</v>
      </c>
      <c r="L126" s="10">
        <v>6.6</v>
      </c>
    </row>
    <row r="127" spans="2:12">
      <c r="B127" s="54"/>
      <c r="C127" s="10"/>
      <c r="D127" s="10"/>
      <c r="E127" s="10"/>
      <c r="F127" s="10"/>
      <c r="G127" s="10"/>
      <c r="H127" s="10"/>
      <c r="I127" s="10"/>
      <c r="J127" s="10"/>
      <c r="K127" s="10"/>
      <c r="L127" s="10"/>
    </row>
    <row r="128" spans="2:12">
      <c r="B128" s="54">
        <v>2010</v>
      </c>
      <c r="C128" s="10">
        <v>11.6</v>
      </c>
      <c r="D128" s="10">
        <v>8.9</v>
      </c>
      <c r="E128" s="10">
        <v>7.1</v>
      </c>
      <c r="F128" s="10">
        <v>4.8</v>
      </c>
      <c r="G128" s="10">
        <v>2.2999999999999998</v>
      </c>
      <c r="H128" s="10">
        <v>8.8000000000000007</v>
      </c>
      <c r="I128" s="10">
        <v>4.7</v>
      </c>
      <c r="J128" s="10">
        <v>42.8</v>
      </c>
      <c r="K128" s="10">
        <v>11</v>
      </c>
      <c r="L128" s="10">
        <v>7.1</v>
      </c>
    </row>
    <row r="129" spans="2:12">
      <c r="B129" s="54">
        <v>2011</v>
      </c>
      <c r="C129" s="10">
        <v>11.6</v>
      </c>
      <c r="D129" s="10">
        <v>9.1</v>
      </c>
      <c r="E129" s="10">
        <v>6.6</v>
      </c>
      <c r="F129" s="10">
        <v>4.4000000000000004</v>
      </c>
      <c r="G129" s="10">
        <v>2.2000000000000002</v>
      </c>
      <c r="H129" s="10">
        <v>9.5</v>
      </c>
      <c r="I129" s="10">
        <v>6</v>
      </c>
      <c r="J129" s="10">
        <v>37.299999999999997</v>
      </c>
      <c r="K129" s="10">
        <v>11.4</v>
      </c>
      <c r="L129" s="10">
        <v>6.9</v>
      </c>
    </row>
    <row r="130" spans="2:12">
      <c r="B130" s="54">
        <v>2012</v>
      </c>
      <c r="C130" s="10">
        <v>11.4</v>
      </c>
      <c r="D130" s="10">
        <v>9.1</v>
      </c>
      <c r="E130" s="10">
        <v>7.1</v>
      </c>
      <c r="F130" s="10">
        <v>4.8</v>
      </c>
      <c r="G130" s="10">
        <v>2.2000000000000002</v>
      </c>
      <c r="H130" s="10">
        <v>9.1</v>
      </c>
      <c r="I130" s="10">
        <v>5</v>
      </c>
      <c r="J130" s="10">
        <v>23.1</v>
      </c>
      <c r="K130" s="10">
        <v>11.4</v>
      </c>
      <c r="L130" s="10">
        <v>6.7</v>
      </c>
    </row>
    <row r="131" spans="2:12">
      <c r="B131" s="54">
        <v>2013</v>
      </c>
      <c r="C131" s="10">
        <v>11.5</v>
      </c>
      <c r="D131" s="10">
        <v>9.3000000000000007</v>
      </c>
      <c r="E131" s="10">
        <v>7</v>
      </c>
      <c r="F131" s="10">
        <v>4.8</v>
      </c>
      <c r="G131" s="10">
        <v>2.2000000000000002</v>
      </c>
      <c r="H131" s="10">
        <v>8.5</v>
      </c>
      <c r="I131" s="10">
        <v>4.7</v>
      </c>
      <c r="J131" s="10">
        <v>30.8</v>
      </c>
      <c r="K131" s="10">
        <v>11.2</v>
      </c>
      <c r="L131" s="10">
        <v>6.4</v>
      </c>
    </row>
    <row r="132" spans="2:12">
      <c r="B132" s="54">
        <v>2014</v>
      </c>
      <c r="C132" s="10">
        <v>11.6</v>
      </c>
      <c r="D132" s="10">
        <v>9.4</v>
      </c>
      <c r="E132" s="10">
        <v>6.8</v>
      </c>
      <c r="F132" s="10">
        <v>4.5</v>
      </c>
      <c r="G132" s="10">
        <v>2.2999999999999998</v>
      </c>
      <c r="H132" s="10">
        <v>8.8000000000000007</v>
      </c>
      <c r="I132" s="10">
        <v>5.2</v>
      </c>
      <c r="J132" s="10">
        <v>27.1</v>
      </c>
      <c r="K132" s="10">
        <v>11.5</v>
      </c>
      <c r="L132" s="10">
        <v>6</v>
      </c>
    </row>
    <row r="133" spans="2:12">
      <c r="B133" s="55"/>
      <c r="C133" s="65"/>
      <c r="D133" s="65"/>
      <c r="E133" s="65"/>
      <c r="F133" s="65"/>
      <c r="G133" s="65"/>
      <c r="H133" s="65"/>
      <c r="I133" s="65"/>
      <c r="J133" s="65"/>
      <c r="K133" s="65"/>
      <c r="L133" s="65"/>
    </row>
    <row r="134" spans="2:12" ht="146.25" customHeight="1">
      <c r="B134" s="286" t="s">
        <v>309</v>
      </c>
      <c r="C134" s="282"/>
      <c r="D134" s="282"/>
      <c r="E134" s="282"/>
      <c r="F134" s="282"/>
      <c r="G134" s="282"/>
      <c r="H134" s="282"/>
      <c r="I134" s="282"/>
      <c r="J134" s="282"/>
      <c r="K134" s="282"/>
      <c r="L134" s="282"/>
    </row>
    <row r="135" spans="2:12" ht="47.25" customHeight="1">
      <c r="B135" s="283" t="s">
        <v>613</v>
      </c>
      <c r="C135" s="282"/>
      <c r="D135" s="282"/>
      <c r="E135" s="282"/>
      <c r="F135" s="282"/>
      <c r="G135" s="282"/>
      <c r="H135" s="282"/>
      <c r="I135" s="282"/>
      <c r="J135" s="282"/>
      <c r="K135" s="282"/>
      <c r="L135" s="282"/>
    </row>
  </sheetData>
  <mergeCells count="6">
    <mergeCell ref="B134:L134"/>
    <mergeCell ref="B135:L135"/>
    <mergeCell ref="B5:B6"/>
    <mergeCell ref="C5:C6"/>
    <mergeCell ref="K5:K6"/>
    <mergeCell ref="L5:L6"/>
  </mergeCells>
  <phoneticPr fontId="0" type="noConversion"/>
  <printOptions horizontalCentered="1"/>
  <pageMargins left="0.5" right="0.25" top="0.5" bottom="0.25" header="0" footer="0"/>
  <pageSetup scale="69" orientation="portrait" horizontalDpi="4294967292" verticalDpi="4294967292"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48"/>
    </row>
    <row r="2" spans="1:12">
      <c r="A2" s="212"/>
      <c r="B2" s="3" t="s">
        <v>99</v>
      </c>
      <c r="C2" s="4"/>
      <c r="D2" s="4"/>
      <c r="E2" s="4"/>
      <c r="F2" s="4"/>
      <c r="G2" s="4"/>
      <c r="H2" s="4"/>
      <c r="I2" s="4"/>
      <c r="J2" s="4"/>
      <c r="K2" s="4"/>
      <c r="L2" s="4"/>
    </row>
    <row r="3" spans="1:12" ht="15.75">
      <c r="B3" s="5" t="s">
        <v>100</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c r="B7" s="11"/>
      <c r="C7" s="153" t="s">
        <v>166</v>
      </c>
      <c r="D7" s="170">
        <v>41</v>
      </c>
      <c r="E7" s="170">
        <v>60.5</v>
      </c>
      <c r="F7" s="170">
        <v>24.3</v>
      </c>
      <c r="G7" s="170">
        <v>40.9</v>
      </c>
      <c r="H7" s="170">
        <v>59.3</v>
      </c>
      <c r="I7" s="170">
        <v>25</v>
      </c>
      <c r="J7" s="170">
        <v>42.7</v>
      </c>
      <c r="K7" s="170">
        <v>73.900000000000006</v>
      </c>
      <c r="L7" s="170">
        <v>17.100000000000001</v>
      </c>
    </row>
    <row r="8" spans="1:12">
      <c r="B8" s="11"/>
      <c r="C8" s="153" t="s">
        <v>252</v>
      </c>
      <c r="D8" s="156">
        <v>39</v>
      </c>
      <c r="E8" s="156">
        <v>58.3</v>
      </c>
      <c r="F8" s="156">
        <v>22.2</v>
      </c>
      <c r="G8" s="156">
        <v>38.9</v>
      </c>
      <c r="H8" s="156">
        <v>57.9</v>
      </c>
      <c r="I8" s="156">
        <v>22.3</v>
      </c>
      <c r="J8" s="156">
        <v>40.700000000000003</v>
      </c>
      <c r="K8" s="156">
        <v>63.7</v>
      </c>
      <c r="L8" s="156">
        <v>21.4</v>
      </c>
    </row>
    <row r="9" spans="1:12">
      <c r="B9" s="11"/>
      <c r="C9" s="153" t="s">
        <v>253</v>
      </c>
      <c r="D9" s="156">
        <v>35.9</v>
      </c>
      <c r="E9" s="156">
        <v>52.3</v>
      </c>
      <c r="F9" s="156">
        <v>21.6</v>
      </c>
      <c r="G9" s="156">
        <v>35.6</v>
      </c>
      <c r="H9" s="156">
        <v>51.7</v>
      </c>
      <c r="I9" s="156">
        <v>21.4</v>
      </c>
      <c r="J9" s="156">
        <v>37.799999999999997</v>
      </c>
      <c r="K9" s="156">
        <v>56.9</v>
      </c>
      <c r="L9" s="156">
        <v>21.4</v>
      </c>
    </row>
    <row r="10" spans="1:12">
      <c r="B10" s="11"/>
      <c r="C10" s="153" t="s">
        <v>254</v>
      </c>
      <c r="D10" s="156">
        <v>34.299999999999997</v>
      </c>
      <c r="E10" s="156">
        <v>50.6</v>
      </c>
      <c r="F10" s="156">
        <v>20</v>
      </c>
      <c r="G10" s="156">
        <v>34.1</v>
      </c>
      <c r="H10" s="156">
        <v>50.3</v>
      </c>
      <c r="I10" s="156">
        <v>19.7</v>
      </c>
      <c r="J10" s="156">
        <v>35.9</v>
      </c>
      <c r="K10" s="156">
        <v>54.8</v>
      </c>
      <c r="L10" s="156">
        <v>21</v>
      </c>
    </row>
    <row r="11" spans="1:12">
      <c r="B11" s="11"/>
      <c r="C11" s="153" t="s">
        <v>255</v>
      </c>
      <c r="D11" s="156">
        <v>34.9</v>
      </c>
      <c r="E11" s="156">
        <v>51.2</v>
      </c>
      <c r="F11" s="156">
        <v>20.9</v>
      </c>
      <c r="G11" s="156">
        <v>34.6</v>
      </c>
      <c r="H11" s="156">
        <v>50.2</v>
      </c>
      <c r="I11" s="156">
        <v>21</v>
      </c>
      <c r="J11" s="156">
        <v>37.9</v>
      </c>
      <c r="K11" s="156">
        <v>60.8</v>
      </c>
      <c r="L11" s="156">
        <v>19.7</v>
      </c>
    </row>
    <row r="12" spans="1:12" ht="15.75">
      <c r="B12" s="152"/>
      <c r="C12" s="153" t="s">
        <v>256</v>
      </c>
      <c r="D12" s="156">
        <v>37.1</v>
      </c>
      <c r="E12" s="156">
        <v>54.4</v>
      </c>
      <c r="F12" s="156">
        <v>22.3</v>
      </c>
      <c r="G12" s="156">
        <v>37</v>
      </c>
      <c r="H12" s="156">
        <v>53.5</v>
      </c>
      <c r="I12" s="156">
        <v>22.7</v>
      </c>
      <c r="J12" s="156">
        <v>39.200000000000003</v>
      </c>
      <c r="K12" s="156">
        <v>64.7</v>
      </c>
      <c r="L12" s="156">
        <v>18.7</v>
      </c>
    </row>
    <row r="13" spans="1:12">
      <c r="B13" s="11"/>
      <c r="C13" s="153" t="s">
        <v>257</v>
      </c>
      <c r="D13" s="156">
        <v>36.1</v>
      </c>
      <c r="E13" s="156">
        <v>52.9</v>
      </c>
      <c r="F13" s="156">
        <v>22</v>
      </c>
      <c r="G13" s="156">
        <v>36.1</v>
      </c>
      <c r="H13" s="156">
        <v>52</v>
      </c>
      <c r="I13" s="156">
        <v>22.5</v>
      </c>
      <c r="J13" s="156">
        <v>37</v>
      </c>
      <c r="K13" s="156">
        <v>62</v>
      </c>
      <c r="L13" s="156">
        <v>17.5</v>
      </c>
    </row>
    <row r="14" spans="1:12">
      <c r="B14" s="11"/>
      <c r="C14" s="153" t="s">
        <v>258</v>
      </c>
      <c r="D14" s="156">
        <v>35.1</v>
      </c>
      <c r="E14" s="156">
        <v>50.7</v>
      </c>
      <c r="F14" s="156">
        <v>21.6</v>
      </c>
      <c r="G14" s="156">
        <v>34.700000000000003</v>
      </c>
      <c r="H14" s="156">
        <v>50.1</v>
      </c>
      <c r="I14" s="156">
        <v>21.2</v>
      </c>
      <c r="J14" s="156">
        <v>39.6</v>
      </c>
      <c r="K14" s="156">
        <v>58.8</v>
      </c>
      <c r="L14" s="156">
        <v>24.4</v>
      </c>
    </row>
    <row r="15" spans="1:12" ht="15.75">
      <c r="B15" s="152"/>
      <c r="C15" s="153" t="s">
        <v>259</v>
      </c>
      <c r="D15" s="156">
        <v>35.9</v>
      </c>
      <c r="E15" s="156">
        <v>51.5</v>
      </c>
      <c r="F15" s="156">
        <v>22.7</v>
      </c>
      <c r="G15" s="156">
        <v>35.799999999999997</v>
      </c>
      <c r="H15" s="156">
        <v>51.4</v>
      </c>
      <c r="I15" s="156">
        <v>22.4</v>
      </c>
      <c r="J15" s="156">
        <v>38.5</v>
      </c>
      <c r="K15" s="156">
        <v>56.5</v>
      </c>
      <c r="L15" s="156">
        <v>24.4</v>
      </c>
    </row>
    <row r="16" spans="1:12">
      <c r="B16" s="11"/>
      <c r="C16" s="153" t="s">
        <v>260</v>
      </c>
      <c r="D16" s="156">
        <v>36</v>
      </c>
      <c r="E16" s="156">
        <v>49.7</v>
      </c>
      <c r="F16" s="156">
        <v>24.2</v>
      </c>
      <c r="G16" s="156">
        <v>35.5</v>
      </c>
      <c r="H16" s="156">
        <v>49</v>
      </c>
      <c r="I16" s="156">
        <v>23.8</v>
      </c>
      <c r="J16" s="156">
        <v>39.4</v>
      </c>
      <c r="K16" s="156">
        <v>57.2</v>
      </c>
      <c r="L16" s="156">
        <v>25.6</v>
      </c>
    </row>
    <row r="17" spans="2:12">
      <c r="B17" s="11"/>
      <c r="C17" s="153" t="s">
        <v>167</v>
      </c>
      <c r="D17" s="156">
        <v>35.1</v>
      </c>
      <c r="E17" s="156">
        <v>50.9</v>
      </c>
      <c r="F17" s="156">
        <v>21.9</v>
      </c>
      <c r="G17" s="156">
        <v>34.9</v>
      </c>
      <c r="H17" s="156">
        <v>50.2</v>
      </c>
      <c r="I17" s="156">
        <v>22</v>
      </c>
      <c r="J17" s="156">
        <v>35.9</v>
      </c>
      <c r="K17" s="156">
        <v>56.6</v>
      </c>
      <c r="L17" s="156">
        <v>19.600000000000001</v>
      </c>
    </row>
    <row r="18" spans="2:12">
      <c r="B18" s="11"/>
      <c r="C18" s="153" t="s">
        <v>168</v>
      </c>
      <c r="D18" s="156">
        <v>33.4</v>
      </c>
      <c r="E18" s="156">
        <v>46.3</v>
      </c>
      <c r="F18" s="156">
        <v>22.4</v>
      </c>
      <c r="G18" s="156">
        <v>32.700000000000003</v>
      </c>
      <c r="H18" s="156">
        <v>44.7</v>
      </c>
      <c r="I18" s="156">
        <v>22.3</v>
      </c>
      <c r="J18" s="156">
        <v>38.200000000000003</v>
      </c>
      <c r="K18" s="156">
        <v>56.6</v>
      </c>
      <c r="L18" s="156">
        <v>23.4</v>
      </c>
    </row>
    <row r="19" spans="2:12">
      <c r="B19" s="11"/>
      <c r="C19" s="153" t="s">
        <v>169</v>
      </c>
      <c r="D19" s="156">
        <v>31.1</v>
      </c>
      <c r="E19" s="156">
        <v>44.3</v>
      </c>
      <c r="F19" s="156">
        <v>19.8</v>
      </c>
      <c r="G19" s="156">
        <v>30.3</v>
      </c>
      <c r="H19" s="156">
        <v>43.1</v>
      </c>
      <c r="I19" s="156">
        <v>19.3</v>
      </c>
      <c r="J19" s="156">
        <v>35.6</v>
      </c>
      <c r="K19" s="156">
        <v>53.4</v>
      </c>
      <c r="L19" s="156">
        <v>21.5</v>
      </c>
    </row>
    <row r="20" spans="2:12">
      <c r="B20" s="11"/>
      <c r="C20" s="153" t="s">
        <v>170</v>
      </c>
      <c r="D20" s="156">
        <v>30.5</v>
      </c>
      <c r="E20" s="156">
        <v>41.4</v>
      </c>
      <c r="F20" s="156">
        <v>20.6</v>
      </c>
      <c r="G20" s="156">
        <v>29.5</v>
      </c>
      <c r="H20" s="156">
        <v>39.6</v>
      </c>
      <c r="I20" s="156">
        <v>20.2</v>
      </c>
      <c r="J20" s="156">
        <v>36.4</v>
      </c>
      <c r="K20" s="156">
        <v>52.5</v>
      </c>
      <c r="L20" s="156">
        <v>22.4</v>
      </c>
    </row>
    <row r="21" spans="2:12">
      <c r="B21" s="11"/>
      <c r="C21" s="153">
        <v>1994</v>
      </c>
      <c r="D21" s="156">
        <v>31.5</v>
      </c>
      <c r="E21" s="156">
        <v>43.2</v>
      </c>
      <c r="F21" s="156">
        <v>21.5</v>
      </c>
      <c r="G21" s="156">
        <v>31</v>
      </c>
      <c r="H21" s="156">
        <v>42.4</v>
      </c>
      <c r="I21" s="156">
        <v>21</v>
      </c>
      <c r="J21" s="156">
        <v>33.1</v>
      </c>
      <c r="K21" s="156">
        <v>47.9</v>
      </c>
      <c r="L21" s="156">
        <v>21.4</v>
      </c>
    </row>
    <row r="22" spans="2:12" s="14" customFormat="1">
      <c r="B22" s="11"/>
      <c r="C22" s="153">
        <v>1995</v>
      </c>
      <c r="D22" s="156">
        <v>33.4</v>
      </c>
      <c r="E22" s="156">
        <v>45.9</v>
      </c>
      <c r="F22" s="156">
        <v>22.8</v>
      </c>
      <c r="G22" s="156">
        <v>32.5</v>
      </c>
      <c r="H22" s="156">
        <v>44.2</v>
      </c>
      <c r="I22" s="156">
        <v>22.3</v>
      </c>
      <c r="J22" s="156">
        <v>38.200000000000003</v>
      </c>
      <c r="K22" s="156">
        <v>58.5</v>
      </c>
      <c r="L22" s="156">
        <v>23.1</v>
      </c>
    </row>
    <row r="23" spans="2:12" ht="15.75">
      <c r="B23" s="152" t="s">
        <v>52</v>
      </c>
      <c r="C23" s="153">
        <v>1996</v>
      </c>
      <c r="D23" s="156">
        <v>32.200000000000003</v>
      </c>
      <c r="E23" s="156">
        <v>45.1</v>
      </c>
      <c r="F23" s="156">
        <v>21.7</v>
      </c>
      <c r="G23" s="156">
        <v>31.5</v>
      </c>
      <c r="H23" s="156">
        <v>43.4</v>
      </c>
      <c r="I23" s="156">
        <v>21.7</v>
      </c>
      <c r="J23" s="156">
        <v>35.799999999999997</v>
      </c>
      <c r="K23" s="156">
        <v>56.4</v>
      </c>
      <c r="L23" s="156">
        <v>19.8</v>
      </c>
    </row>
    <row r="24" spans="2:12">
      <c r="B24" s="11"/>
      <c r="C24" s="153">
        <v>1997</v>
      </c>
      <c r="D24" s="156">
        <v>32.5</v>
      </c>
      <c r="E24" s="156">
        <v>43.7</v>
      </c>
      <c r="F24" s="156">
        <v>22.7</v>
      </c>
      <c r="G24" s="156">
        <v>31</v>
      </c>
      <c r="H24" s="156">
        <v>41.6</v>
      </c>
      <c r="I24" s="156">
        <v>21.5</v>
      </c>
      <c r="J24" s="156">
        <v>42</v>
      </c>
      <c r="K24" s="156">
        <v>59.1</v>
      </c>
      <c r="L24" s="156">
        <v>28.4</v>
      </c>
    </row>
    <row r="25" spans="2:12">
      <c r="B25" s="11"/>
      <c r="C25" s="153">
        <v>1998</v>
      </c>
      <c r="D25" s="156">
        <v>32</v>
      </c>
      <c r="E25" s="156">
        <v>44.4</v>
      </c>
      <c r="F25" s="156">
        <v>21.1</v>
      </c>
      <c r="G25" s="156">
        <v>31.1</v>
      </c>
      <c r="H25" s="156">
        <v>42.6</v>
      </c>
      <c r="I25" s="156">
        <v>20.8</v>
      </c>
      <c r="J25" s="156">
        <v>38</v>
      </c>
      <c r="K25" s="156">
        <v>57.9</v>
      </c>
      <c r="L25" s="156">
        <v>22.1</v>
      </c>
    </row>
    <row r="26" spans="2:12">
      <c r="B26" s="11"/>
      <c r="C26" s="153">
        <v>1999</v>
      </c>
      <c r="D26" s="156">
        <v>32.4</v>
      </c>
      <c r="E26" s="156">
        <v>44.9</v>
      </c>
      <c r="F26" s="156">
        <v>21.5</v>
      </c>
      <c r="G26" s="156">
        <v>31.3</v>
      </c>
      <c r="H26" s="156">
        <v>43.5</v>
      </c>
      <c r="I26" s="156">
        <v>20.5</v>
      </c>
      <c r="J26" s="156">
        <v>39.5</v>
      </c>
      <c r="K26" s="156">
        <v>55.3</v>
      </c>
      <c r="L26" s="156">
        <v>26.8</v>
      </c>
    </row>
    <row r="27" spans="2:12">
      <c r="B27" s="11"/>
      <c r="C27" s="153">
        <v>2000</v>
      </c>
      <c r="D27" s="156">
        <v>33</v>
      </c>
      <c r="E27" s="156">
        <v>46</v>
      </c>
      <c r="F27" s="156">
        <v>21.4</v>
      </c>
      <c r="G27" s="156">
        <v>31.9</v>
      </c>
      <c r="H27" s="156">
        <v>44.1</v>
      </c>
      <c r="I27" s="156">
        <v>20.7</v>
      </c>
      <c r="J27" s="156">
        <v>41.6</v>
      </c>
      <c r="K27" s="156">
        <v>63.5</v>
      </c>
      <c r="L27" s="156">
        <v>24.7</v>
      </c>
    </row>
    <row r="28" spans="2:12">
      <c r="B28" s="11"/>
      <c r="C28" s="8">
        <v>2001</v>
      </c>
      <c r="D28" s="156">
        <v>32.799999999999997</v>
      </c>
      <c r="E28" s="156">
        <v>45.4</v>
      </c>
      <c r="F28" s="156">
        <v>21.6</v>
      </c>
      <c r="G28" s="156">
        <v>32.1</v>
      </c>
      <c r="H28" s="156">
        <v>44.7</v>
      </c>
      <c r="I28" s="156">
        <v>20.7</v>
      </c>
      <c r="J28" s="156">
        <v>38.799999999999997</v>
      </c>
      <c r="K28" s="156">
        <v>52.6</v>
      </c>
      <c r="L28" s="156">
        <v>26.9</v>
      </c>
    </row>
    <row r="29" spans="2:12">
      <c r="B29" s="11"/>
      <c r="C29" s="153">
        <v>2002</v>
      </c>
      <c r="D29" s="155">
        <v>32.6</v>
      </c>
      <c r="E29" s="155">
        <v>45.1</v>
      </c>
      <c r="F29" s="155">
        <v>21.4</v>
      </c>
      <c r="G29" s="155">
        <v>31.6</v>
      </c>
      <c r="H29" s="155">
        <v>43.5</v>
      </c>
      <c r="I29" s="155">
        <v>20.8</v>
      </c>
      <c r="J29" s="155">
        <v>39.700000000000003</v>
      </c>
      <c r="K29" s="155">
        <v>59.4</v>
      </c>
      <c r="L29" s="155">
        <v>23.8</v>
      </c>
    </row>
    <row r="30" spans="2:12">
      <c r="B30" s="11"/>
      <c r="C30" s="153">
        <v>2003</v>
      </c>
      <c r="D30" s="155">
        <v>32.6</v>
      </c>
      <c r="E30" s="155">
        <v>44.4</v>
      </c>
      <c r="F30" s="155">
        <v>22</v>
      </c>
      <c r="G30" s="155">
        <v>32.200000000000003</v>
      </c>
      <c r="H30" s="155">
        <v>43.9</v>
      </c>
      <c r="I30" s="155">
        <v>21.6</v>
      </c>
      <c r="J30" s="155">
        <v>35.799999999999997</v>
      </c>
      <c r="K30" s="155">
        <v>50.2</v>
      </c>
      <c r="L30" s="155">
        <v>23.9</v>
      </c>
    </row>
    <row r="31" spans="2:12">
      <c r="B31" s="11"/>
      <c r="C31" s="153">
        <v>2004</v>
      </c>
      <c r="D31" s="155">
        <v>32.700000000000003</v>
      </c>
      <c r="E31" s="155">
        <v>44.5</v>
      </c>
      <c r="F31" s="155">
        <v>22.4</v>
      </c>
      <c r="G31" s="155">
        <v>31.8</v>
      </c>
      <c r="H31" s="155">
        <v>42.9</v>
      </c>
      <c r="I31" s="155">
        <v>22</v>
      </c>
      <c r="J31" s="155">
        <v>36</v>
      </c>
      <c r="K31" s="155">
        <v>55.2</v>
      </c>
      <c r="L31" s="155">
        <v>21.7</v>
      </c>
    </row>
    <row r="32" spans="2:12">
      <c r="B32" s="11"/>
      <c r="C32" s="153">
        <v>2005</v>
      </c>
      <c r="D32" s="155">
        <v>33.799999999999997</v>
      </c>
      <c r="E32" s="155">
        <v>46.5</v>
      </c>
      <c r="F32" s="155">
        <v>22.3</v>
      </c>
      <c r="G32" s="155">
        <v>33.5</v>
      </c>
      <c r="H32" s="155">
        <v>45.5</v>
      </c>
      <c r="I32" s="155">
        <v>22.6</v>
      </c>
      <c r="J32" s="155">
        <v>33.700000000000003</v>
      </c>
      <c r="K32" s="155">
        <v>49.2</v>
      </c>
      <c r="L32" s="155">
        <v>20.7</v>
      </c>
    </row>
    <row r="33" spans="2:13">
      <c r="B33" s="11"/>
      <c r="C33" s="153">
        <v>2006</v>
      </c>
      <c r="D33" s="155">
        <v>34.9</v>
      </c>
      <c r="E33" s="155">
        <v>48.9</v>
      </c>
      <c r="F33" s="155">
        <v>22.3</v>
      </c>
      <c r="G33" s="155">
        <v>34.700000000000003</v>
      </c>
      <c r="H33" s="155">
        <v>47.8</v>
      </c>
      <c r="I33" s="155">
        <v>22.8</v>
      </c>
      <c r="J33" s="155">
        <v>34.799999999999997</v>
      </c>
      <c r="K33" s="155">
        <v>55.6</v>
      </c>
      <c r="L33" s="155">
        <v>18.100000000000001</v>
      </c>
    </row>
    <row r="34" spans="2:13">
      <c r="B34" s="11"/>
      <c r="C34" s="153">
        <v>2007</v>
      </c>
      <c r="D34" s="155">
        <v>35.9</v>
      </c>
      <c r="E34" s="155">
        <v>49.3</v>
      </c>
      <c r="F34" s="155">
        <v>23.9</v>
      </c>
      <c r="G34" s="155">
        <v>34.9</v>
      </c>
      <c r="H34" s="155">
        <v>47.4</v>
      </c>
      <c r="I34" s="155">
        <v>23.3</v>
      </c>
      <c r="J34" s="155">
        <v>38</v>
      </c>
      <c r="K34" s="155">
        <v>57.9</v>
      </c>
      <c r="L34" s="155">
        <v>22.3</v>
      </c>
    </row>
    <row r="35" spans="2:13">
      <c r="B35" s="11"/>
      <c r="C35" s="153">
        <v>2008</v>
      </c>
      <c r="D35" s="155">
        <v>35.6</v>
      </c>
      <c r="E35" s="155">
        <v>48.6</v>
      </c>
      <c r="F35" s="155">
        <v>24</v>
      </c>
      <c r="G35" s="155">
        <v>35.6</v>
      </c>
      <c r="H35" s="155">
        <v>49</v>
      </c>
      <c r="I35" s="155">
        <v>23.6</v>
      </c>
      <c r="J35" s="155">
        <v>33.799999999999997</v>
      </c>
      <c r="K35" s="155">
        <v>44.5</v>
      </c>
      <c r="L35" s="155">
        <v>24.7</v>
      </c>
    </row>
    <row r="36" spans="2:13">
      <c r="B36" s="11"/>
      <c r="C36" s="153">
        <v>2009</v>
      </c>
      <c r="D36" s="155">
        <v>35.700000000000003</v>
      </c>
      <c r="E36" s="155">
        <v>49</v>
      </c>
      <c r="F36" s="155">
        <v>23.7</v>
      </c>
      <c r="G36" s="155">
        <v>34.700000000000003</v>
      </c>
      <c r="H36" s="155">
        <v>47.4</v>
      </c>
      <c r="I36" s="155">
        <v>23.1</v>
      </c>
      <c r="J36" s="155">
        <v>40.4</v>
      </c>
      <c r="K36" s="155">
        <v>58.8</v>
      </c>
      <c r="L36" s="155">
        <v>25.4</v>
      </c>
    </row>
    <row r="37" spans="2:13">
      <c r="B37" s="11"/>
      <c r="C37" s="153">
        <v>2010</v>
      </c>
      <c r="D37" s="155">
        <v>36.1</v>
      </c>
      <c r="E37" s="155">
        <v>48</v>
      </c>
      <c r="F37" s="155">
        <v>25.2</v>
      </c>
      <c r="G37" s="155">
        <v>36.200000000000003</v>
      </c>
      <c r="H37" s="155">
        <v>48.4</v>
      </c>
      <c r="I37" s="155">
        <v>24.8</v>
      </c>
      <c r="J37" s="155">
        <v>34.200000000000003</v>
      </c>
      <c r="K37" s="155">
        <v>44.5</v>
      </c>
      <c r="L37" s="155">
        <v>25.6</v>
      </c>
    </row>
    <row r="38" spans="2:13">
      <c r="B38" s="11"/>
      <c r="C38" s="153">
        <v>2011</v>
      </c>
      <c r="D38" s="155">
        <v>37.5</v>
      </c>
      <c r="E38" s="155">
        <v>50.4</v>
      </c>
      <c r="F38" s="155">
        <v>25.5</v>
      </c>
      <c r="G38" s="155">
        <v>37.6</v>
      </c>
      <c r="H38" s="155">
        <v>50.4</v>
      </c>
      <c r="I38" s="155">
        <v>25.4</v>
      </c>
      <c r="J38" s="155">
        <v>36.799999999999997</v>
      </c>
      <c r="K38" s="155">
        <v>50.9</v>
      </c>
      <c r="L38" s="155">
        <v>25.6</v>
      </c>
    </row>
    <row r="39" spans="2:13">
      <c r="B39" s="11"/>
      <c r="C39" s="153">
        <v>2012</v>
      </c>
      <c r="D39" s="155">
        <v>36.6</v>
      </c>
      <c r="E39" s="155">
        <v>48.5</v>
      </c>
      <c r="F39" s="155">
        <v>25.8</v>
      </c>
      <c r="G39" s="155">
        <v>37.1</v>
      </c>
      <c r="H39" s="155">
        <v>48.9</v>
      </c>
      <c r="I39" s="155">
        <v>26.4</v>
      </c>
      <c r="J39" s="155">
        <v>33.6</v>
      </c>
      <c r="K39" s="155">
        <v>46.6</v>
      </c>
      <c r="L39" s="155">
        <v>22.7</v>
      </c>
    </row>
    <row r="40" spans="2:13">
      <c r="B40" s="11"/>
      <c r="C40" s="153">
        <v>2013</v>
      </c>
      <c r="D40" s="155">
        <v>39.799999999999997</v>
      </c>
      <c r="E40" s="155">
        <v>53</v>
      </c>
      <c r="F40" s="155">
        <v>27.6</v>
      </c>
      <c r="G40" s="155">
        <v>40</v>
      </c>
      <c r="H40" s="155">
        <v>53.1</v>
      </c>
      <c r="I40" s="155">
        <v>27.7</v>
      </c>
      <c r="J40" s="155">
        <v>38.6</v>
      </c>
      <c r="K40" s="155">
        <v>55.4</v>
      </c>
      <c r="L40" s="155">
        <v>25.2</v>
      </c>
    </row>
    <row r="41" spans="2:13">
      <c r="B41" s="11"/>
      <c r="C41" s="153">
        <v>2014</v>
      </c>
      <c r="D41" s="155">
        <v>41.2</v>
      </c>
      <c r="E41" s="155">
        <v>54.6</v>
      </c>
      <c r="F41" s="155">
        <v>28.8</v>
      </c>
      <c r="G41" s="155">
        <v>41.2</v>
      </c>
      <c r="H41" s="155">
        <v>54.5</v>
      </c>
      <c r="I41" s="155">
        <v>28.7</v>
      </c>
      <c r="J41" s="155">
        <v>42.4</v>
      </c>
      <c r="K41" s="155">
        <v>57.3</v>
      </c>
      <c r="L41" s="155">
        <v>29.3</v>
      </c>
    </row>
    <row r="42" spans="2:13">
      <c r="B42" s="11"/>
      <c r="C42" s="153"/>
      <c r="D42" s="155"/>
      <c r="E42" s="155"/>
      <c r="F42" s="155"/>
      <c r="G42" s="155"/>
      <c r="H42" s="155"/>
      <c r="I42" s="155"/>
      <c r="J42" s="155"/>
      <c r="K42" s="155"/>
      <c r="L42" s="155"/>
    </row>
    <row r="43" spans="2:13">
      <c r="B43" s="62"/>
      <c r="C43" s="159" t="s">
        <v>166</v>
      </c>
      <c r="D43" s="175">
        <v>47.7</v>
      </c>
      <c r="E43" s="175">
        <v>70.5</v>
      </c>
      <c r="F43" s="175">
        <v>27.2</v>
      </c>
      <c r="G43" s="175">
        <v>46.5</v>
      </c>
      <c r="H43" s="175">
        <v>68.3</v>
      </c>
      <c r="I43" s="175">
        <v>26.6</v>
      </c>
      <c r="J43" s="182">
        <v>59.6</v>
      </c>
      <c r="K43" s="176">
        <v>93.5</v>
      </c>
      <c r="L43" s="182">
        <v>31.9</v>
      </c>
      <c r="M43" s="178"/>
    </row>
    <row r="44" spans="2:13">
      <c r="B44" s="11"/>
      <c r="C44" s="153" t="s">
        <v>252</v>
      </c>
      <c r="D44" s="44">
        <v>44.7</v>
      </c>
      <c r="E44" s="44">
        <v>66.599999999999994</v>
      </c>
      <c r="F44" s="44">
        <v>25.2</v>
      </c>
      <c r="G44" s="44">
        <v>44</v>
      </c>
      <c r="H44" s="44">
        <v>65.099999999999994</v>
      </c>
      <c r="I44" s="44">
        <v>25</v>
      </c>
      <c r="J44" s="183">
        <v>52.7</v>
      </c>
      <c r="K44" s="179">
        <v>84.9</v>
      </c>
      <c r="L44" s="183">
        <v>26.6</v>
      </c>
      <c r="M44" s="178"/>
    </row>
    <row r="45" spans="2:13">
      <c r="B45" s="11"/>
      <c r="C45" s="153" t="s">
        <v>253</v>
      </c>
      <c r="D45" s="44">
        <v>41.4</v>
      </c>
      <c r="E45" s="44">
        <v>61.4</v>
      </c>
      <c r="F45" s="44">
        <v>23.6</v>
      </c>
      <c r="G45" s="44">
        <v>40.700000000000003</v>
      </c>
      <c r="H45" s="44">
        <v>59.9</v>
      </c>
      <c r="I45" s="44">
        <v>23.3</v>
      </c>
      <c r="J45" s="183">
        <v>48.8</v>
      </c>
      <c r="K45" s="179">
        <v>78</v>
      </c>
      <c r="L45" s="183">
        <v>25.3</v>
      </c>
      <c r="M45" s="178"/>
    </row>
    <row r="46" spans="2:13">
      <c r="B46" s="11"/>
      <c r="C46" s="153" t="s">
        <v>254</v>
      </c>
      <c r="D46" s="44">
        <v>40.4</v>
      </c>
      <c r="E46" s="44">
        <v>59.5</v>
      </c>
      <c r="F46" s="44">
        <v>23.4</v>
      </c>
      <c r="G46" s="44">
        <v>39.5</v>
      </c>
      <c r="H46" s="44">
        <v>58</v>
      </c>
      <c r="I46" s="44">
        <v>23</v>
      </c>
      <c r="J46" s="183">
        <v>49.5</v>
      </c>
      <c r="K46" s="179">
        <v>77.3</v>
      </c>
      <c r="L46" s="183">
        <v>27.2</v>
      </c>
      <c r="M46" s="178"/>
    </row>
    <row r="47" spans="2:13">
      <c r="B47" s="11"/>
      <c r="C47" s="153" t="s">
        <v>255</v>
      </c>
      <c r="D47" s="44">
        <v>40.1</v>
      </c>
      <c r="E47" s="44">
        <v>59.1</v>
      </c>
      <c r="F47" s="44">
        <v>23.3</v>
      </c>
      <c r="G47" s="44">
        <v>39.4</v>
      </c>
      <c r="H47" s="44">
        <v>57.7</v>
      </c>
      <c r="I47" s="44">
        <v>23.2</v>
      </c>
      <c r="J47" s="183">
        <v>47.6</v>
      </c>
      <c r="K47" s="179">
        <v>75.5</v>
      </c>
      <c r="L47" s="183">
        <v>25.3</v>
      </c>
      <c r="M47" s="178"/>
    </row>
    <row r="48" spans="2:13" ht="15.75">
      <c r="B48" s="152"/>
      <c r="C48" s="153" t="s">
        <v>256</v>
      </c>
      <c r="D48" s="44">
        <v>39.9</v>
      </c>
      <c r="E48" s="44">
        <v>58.7</v>
      </c>
      <c r="F48" s="44">
        <v>23.4</v>
      </c>
      <c r="G48" s="44">
        <v>39</v>
      </c>
      <c r="H48" s="44">
        <v>57</v>
      </c>
      <c r="I48" s="44">
        <v>23</v>
      </c>
      <c r="J48" s="183">
        <v>49.3</v>
      </c>
      <c r="K48" s="179">
        <v>78.099999999999994</v>
      </c>
      <c r="L48" s="183">
        <v>26.2</v>
      </c>
      <c r="M48" s="178"/>
    </row>
    <row r="49" spans="2:13" ht="15.75">
      <c r="B49" s="161"/>
      <c r="C49" s="153" t="s">
        <v>257</v>
      </c>
      <c r="D49" s="44">
        <v>40</v>
      </c>
      <c r="E49" s="44">
        <v>58.9</v>
      </c>
      <c r="F49" s="44">
        <v>23.3</v>
      </c>
      <c r="G49" s="44">
        <v>39.1</v>
      </c>
      <c r="H49" s="44">
        <v>57.2</v>
      </c>
      <c r="I49" s="44">
        <v>23</v>
      </c>
      <c r="J49" s="183">
        <v>49.1</v>
      </c>
      <c r="K49" s="179">
        <v>78</v>
      </c>
      <c r="L49" s="183">
        <v>25.9</v>
      </c>
      <c r="M49" s="178"/>
    </row>
    <row r="50" spans="2:13" ht="15.75">
      <c r="B50" s="152"/>
      <c r="C50" s="153" t="s">
        <v>258</v>
      </c>
      <c r="D50" s="44">
        <v>39.6</v>
      </c>
      <c r="E50" s="44">
        <v>58</v>
      </c>
      <c r="F50" s="44">
        <v>23.4</v>
      </c>
      <c r="G50" s="44">
        <v>38.700000000000003</v>
      </c>
      <c r="H50" s="44">
        <v>56.1</v>
      </c>
      <c r="I50" s="44">
        <v>23.1</v>
      </c>
      <c r="J50" s="183">
        <v>49.3</v>
      </c>
      <c r="K50" s="179">
        <v>78</v>
      </c>
      <c r="L50" s="183">
        <v>26.2</v>
      </c>
      <c r="M50" s="178"/>
    </row>
    <row r="51" spans="2:13" ht="15.75">
      <c r="B51" s="161"/>
      <c r="C51" s="153" t="s">
        <v>259</v>
      </c>
      <c r="D51" s="44">
        <v>40.200000000000003</v>
      </c>
      <c r="E51" s="44">
        <v>58.6</v>
      </c>
      <c r="F51" s="44">
        <v>24</v>
      </c>
      <c r="G51" s="44">
        <v>39.1</v>
      </c>
      <c r="H51" s="44">
        <v>56.5</v>
      </c>
      <c r="I51" s="44">
        <v>23.6</v>
      </c>
      <c r="J51" s="183">
        <v>51.3</v>
      </c>
      <c r="K51" s="179">
        <v>81.5</v>
      </c>
      <c r="L51" s="183">
        <v>27.4</v>
      </c>
      <c r="M51" s="178"/>
    </row>
    <row r="52" spans="2:13">
      <c r="B52" s="11"/>
      <c r="C52" s="153" t="s">
        <v>260</v>
      </c>
      <c r="D52" s="44">
        <v>39</v>
      </c>
      <c r="E52" s="44">
        <v>56.5</v>
      </c>
      <c r="F52" s="44">
        <v>23.6</v>
      </c>
      <c r="G52" s="44">
        <v>37.9</v>
      </c>
      <c r="H52" s="44">
        <v>54.4</v>
      </c>
      <c r="I52" s="44">
        <v>23.2</v>
      </c>
      <c r="J52" s="180">
        <v>50.6</v>
      </c>
      <c r="K52" s="180">
        <v>79.8</v>
      </c>
      <c r="L52" s="180">
        <v>27.3</v>
      </c>
    </row>
    <row r="53" spans="2:13">
      <c r="B53" s="11"/>
      <c r="C53" s="153" t="s">
        <v>167</v>
      </c>
      <c r="D53" s="44">
        <v>37.5</v>
      </c>
      <c r="E53" s="44">
        <v>54.3</v>
      </c>
      <c r="F53" s="44">
        <v>22.6</v>
      </c>
      <c r="G53" s="44">
        <v>36.700000000000003</v>
      </c>
      <c r="H53" s="44">
        <v>52.7</v>
      </c>
      <c r="I53" s="44">
        <v>22.3</v>
      </c>
      <c r="J53" s="44">
        <v>45.8</v>
      </c>
      <c r="K53" s="44">
        <v>71.400000000000006</v>
      </c>
      <c r="L53" s="44">
        <v>25.3</v>
      </c>
    </row>
    <row r="54" spans="2:13">
      <c r="B54" s="11"/>
      <c r="C54" s="153" t="s">
        <v>168</v>
      </c>
      <c r="D54" s="44">
        <v>36</v>
      </c>
      <c r="E54" s="44">
        <v>51.9</v>
      </c>
      <c r="F54" s="44">
        <v>21.8</v>
      </c>
      <c r="G54" s="44">
        <v>35.1</v>
      </c>
      <c r="H54" s="44">
        <v>50.3</v>
      </c>
      <c r="I54" s="44">
        <v>21.6</v>
      </c>
      <c r="J54" s="44">
        <v>44.8</v>
      </c>
      <c r="K54" s="44">
        <v>69.900000000000006</v>
      </c>
      <c r="L54" s="44">
        <v>24.6</v>
      </c>
    </row>
    <row r="55" spans="2:13">
      <c r="B55" s="11"/>
      <c r="C55" s="153">
        <v>1992</v>
      </c>
      <c r="D55" s="44">
        <v>34.6</v>
      </c>
      <c r="E55" s="44">
        <v>50</v>
      </c>
      <c r="F55" s="44">
        <v>21</v>
      </c>
      <c r="G55" s="44">
        <v>33.9</v>
      </c>
      <c r="H55" s="44">
        <v>48.6</v>
      </c>
      <c r="I55" s="44">
        <v>20.7</v>
      </c>
      <c r="J55" s="44">
        <v>42.3</v>
      </c>
      <c r="K55" s="44">
        <v>65.599999999999994</v>
      </c>
      <c r="L55" s="44">
        <v>23.7</v>
      </c>
    </row>
    <row r="56" spans="2:13">
      <c r="B56" s="11"/>
      <c r="C56" s="154" t="s">
        <v>170</v>
      </c>
      <c r="D56" s="95">
        <v>35.700000000000003</v>
      </c>
      <c r="E56" s="95">
        <v>51.4</v>
      </c>
      <c r="F56" s="95">
        <v>21.8</v>
      </c>
      <c r="G56" s="95">
        <v>34.799999999999997</v>
      </c>
      <c r="H56" s="95">
        <v>49.9</v>
      </c>
      <c r="I56" s="95">
        <v>21.4</v>
      </c>
      <c r="J56" s="95">
        <v>44.3</v>
      </c>
      <c r="K56" s="95">
        <v>68.900000000000006</v>
      </c>
      <c r="L56" s="95">
        <v>24.6</v>
      </c>
    </row>
    <row r="57" spans="2:13">
      <c r="B57" s="162"/>
      <c r="C57" s="153">
        <v>1994</v>
      </c>
      <c r="D57" s="95">
        <v>35.700000000000003</v>
      </c>
      <c r="E57" s="180">
        <v>51.3</v>
      </c>
      <c r="F57" s="180">
        <v>21.9</v>
      </c>
      <c r="G57" s="180">
        <v>34.799999999999997</v>
      </c>
      <c r="H57" s="180">
        <v>49.8</v>
      </c>
      <c r="I57" s="180">
        <v>21.5</v>
      </c>
      <c r="J57" s="180">
        <v>43.9</v>
      </c>
      <c r="K57" s="180">
        <v>67.5</v>
      </c>
      <c r="L57" s="180">
        <v>25.1</v>
      </c>
    </row>
    <row r="58" spans="2:13" s="14" customFormat="1">
      <c r="B58" s="162"/>
      <c r="C58" s="154" t="s">
        <v>56</v>
      </c>
      <c r="D58" s="95">
        <v>36</v>
      </c>
      <c r="E58" s="181">
        <v>51.5</v>
      </c>
      <c r="F58" s="181">
        <v>22.4</v>
      </c>
      <c r="G58" s="181">
        <v>35.4</v>
      </c>
      <c r="H58" s="181">
        <v>50.1</v>
      </c>
      <c r="I58" s="181">
        <v>22.1</v>
      </c>
      <c r="J58" s="181">
        <v>43.5</v>
      </c>
      <c r="K58" s="181">
        <v>67</v>
      </c>
      <c r="L58" s="181">
        <v>24.7</v>
      </c>
    </row>
    <row r="59" spans="2:13" ht="15.75">
      <c r="B59" s="152" t="s">
        <v>54</v>
      </c>
      <c r="C59" s="154" t="s">
        <v>57</v>
      </c>
      <c r="D59" s="95">
        <v>36.200000000000003</v>
      </c>
      <c r="E59" s="181">
        <v>50.9</v>
      </c>
      <c r="F59" s="181">
        <v>23</v>
      </c>
      <c r="G59" s="181">
        <v>35.700000000000003</v>
      </c>
      <c r="H59" s="181">
        <v>49.9</v>
      </c>
      <c r="I59" s="181">
        <v>22.8</v>
      </c>
      <c r="J59" s="181">
        <v>42.4</v>
      </c>
      <c r="K59" s="181">
        <v>64.099999999999994</v>
      </c>
      <c r="L59" s="181">
        <v>25</v>
      </c>
    </row>
    <row r="60" spans="2:13" ht="15.75">
      <c r="B60" s="161" t="s">
        <v>55</v>
      </c>
      <c r="C60" s="154" t="s">
        <v>58</v>
      </c>
      <c r="D60" s="95">
        <v>36</v>
      </c>
      <c r="E60" s="181">
        <v>50.7</v>
      </c>
      <c r="F60" s="181">
        <v>23</v>
      </c>
      <c r="G60" s="181">
        <v>35.5</v>
      </c>
      <c r="H60" s="181">
        <v>49.7</v>
      </c>
      <c r="I60" s="181">
        <v>22.7</v>
      </c>
      <c r="J60" s="181">
        <v>42</v>
      </c>
      <c r="K60" s="181">
        <v>62.5</v>
      </c>
      <c r="L60" s="181">
        <v>25.2</v>
      </c>
    </row>
    <row r="61" spans="2:13">
      <c r="B61" s="162"/>
      <c r="C61" s="154" t="s">
        <v>59</v>
      </c>
      <c r="D61" s="181">
        <v>36.299999999999997</v>
      </c>
      <c r="E61" s="181">
        <v>50.9</v>
      </c>
      <c r="F61" s="181">
        <v>23.3</v>
      </c>
      <c r="G61" s="181">
        <v>36</v>
      </c>
      <c r="H61" s="181">
        <v>50.1</v>
      </c>
      <c r="I61" s="181">
        <v>23.3</v>
      </c>
      <c r="J61" s="181">
        <v>41.8</v>
      </c>
      <c r="K61" s="181">
        <v>63.2</v>
      </c>
      <c r="L61" s="181">
        <v>24.4</v>
      </c>
    </row>
    <row r="62" spans="2:13">
      <c r="B62" s="162"/>
      <c r="C62" s="153">
        <v>1999</v>
      </c>
      <c r="D62" s="96">
        <v>35.9</v>
      </c>
      <c r="E62" s="181">
        <v>50.6</v>
      </c>
      <c r="F62" s="181">
        <v>22.7</v>
      </c>
      <c r="G62" s="181">
        <v>35.700000000000003</v>
      </c>
      <c r="H62" s="181">
        <v>50</v>
      </c>
      <c r="I62" s="181">
        <v>22.7</v>
      </c>
      <c r="J62" s="181">
        <v>40.9</v>
      </c>
      <c r="K62" s="181">
        <v>62.1</v>
      </c>
      <c r="L62" s="181">
        <v>23.7</v>
      </c>
    </row>
    <row r="63" spans="2:13">
      <c r="B63" s="162"/>
      <c r="C63" s="8">
        <v>2000</v>
      </c>
      <c r="D63" s="96">
        <v>35.5</v>
      </c>
      <c r="E63" s="123">
        <v>50</v>
      </c>
      <c r="F63" s="123">
        <v>22.3</v>
      </c>
      <c r="G63" s="123">
        <v>35.5</v>
      </c>
      <c r="H63" s="123">
        <v>49.7</v>
      </c>
      <c r="I63" s="123">
        <v>22.5</v>
      </c>
      <c r="J63" s="123">
        <v>38.4</v>
      </c>
      <c r="K63" s="123">
        <v>58.8</v>
      </c>
      <c r="L63" s="123">
        <v>21.8</v>
      </c>
    </row>
    <row r="64" spans="2:13">
      <c r="B64" s="162"/>
      <c r="C64" s="8">
        <v>2001</v>
      </c>
      <c r="D64" s="96">
        <v>35.700000000000003</v>
      </c>
      <c r="E64" s="123">
        <v>50.2</v>
      </c>
      <c r="F64" s="123">
        <v>22.5</v>
      </c>
      <c r="G64" s="123">
        <v>36</v>
      </c>
      <c r="H64" s="123">
        <v>50.3</v>
      </c>
      <c r="I64" s="123">
        <v>22.8</v>
      </c>
      <c r="J64" s="123">
        <v>37.6</v>
      </c>
      <c r="K64" s="123">
        <v>56.9</v>
      </c>
      <c r="L64" s="123">
        <v>22</v>
      </c>
    </row>
    <row r="65" spans="2:12">
      <c r="B65" s="162"/>
      <c r="C65" s="8">
        <v>2002</v>
      </c>
      <c r="D65" s="96">
        <v>36.9</v>
      </c>
      <c r="E65" s="123">
        <v>51.5</v>
      </c>
      <c r="F65" s="123">
        <v>23.5</v>
      </c>
      <c r="G65" s="123">
        <v>37.5</v>
      </c>
      <c r="H65" s="123">
        <v>52</v>
      </c>
      <c r="I65" s="123">
        <v>24</v>
      </c>
      <c r="J65" s="123">
        <v>36.9</v>
      </c>
      <c r="K65" s="123">
        <v>56.2</v>
      </c>
      <c r="L65" s="123">
        <v>21.3</v>
      </c>
    </row>
    <row r="66" spans="2:12">
      <c r="B66" s="162"/>
      <c r="C66" s="8">
        <v>2003</v>
      </c>
      <c r="D66" s="96">
        <v>37.299999999999997</v>
      </c>
      <c r="E66" s="123">
        <v>51.8</v>
      </c>
      <c r="F66" s="123">
        <v>24.1</v>
      </c>
      <c r="G66" s="123">
        <v>38.200000000000003</v>
      </c>
      <c r="H66" s="123">
        <v>52.8</v>
      </c>
      <c r="I66" s="123">
        <v>24.7</v>
      </c>
      <c r="J66" s="123">
        <v>36.1</v>
      </c>
      <c r="K66" s="123">
        <v>53.9</v>
      </c>
      <c r="L66" s="123">
        <v>21.6</v>
      </c>
    </row>
    <row r="67" spans="2:12">
      <c r="B67" s="162"/>
      <c r="C67" s="8">
        <v>2004</v>
      </c>
      <c r="D67" s="96">
        <v>37.700000000000003</v>
      </c>
      <c r="E67" s="123">
        <v>52.1</v>
      </c>
      <c r="F67" s="123">
        <v>24.5</v>
      </c>
      <c r="G67" s="123">
        <v>38.799999999999997</v>
      </c>
      <c r="H67" s="123">
        <v>53.2</v>
      </c>
      <c r="I67" s="123">
        <v>25.3</v>
      </c>
      <c r="J67" s="123">
        <v>36.299999999999997</v>
      </c>
      <c r="K67" s="123">
        <v>54.4</v>
      </c>
      <c r="L67" s="123">
        <v>21.7</v>
      </c>
    </row>
    <row r="68" spans="2:12">
      <c r="B68" s="162"/>
      <c r="C68" s="8">
        <v>2005</v>
      </c>
      <c r="D68" s="96">
        <v>39.1</v>
      </c>
      <c r="E68" s="123">
        <v>54.2</v>
      </c>
      <c r="F68" s="123">
        <v>25</v>
      </c>
      <c r="G68" s="123">
        <v>40.1</v>
      </c>
      <c r="H68" s="123">
        <v>55.2</v>
      </c>
      <c r="I68" s="123">
        <v>25.8</v>
      </c>
      <c r="J68" s="123">
        <v>38.700000000000003</v>
      </c>
      <c r="K68" s="123">
        <v>58.1</v>
      </c>
      <c r="L68" s="123">
        <v>22.8</v>
      </c>
    </row>
    <row r="69" spans="2:12">
      <c r="B69" s="162"/>
      <c r="C69" s="8">
        <v>2006</v>
      </c>
      <c r="D69" s="96">
        <v>39.799999999999997</v>
      </c>
      <c r="E69" s="123">
        <v>55.2</v>
      </c>
      <c r="F69" s="123">
        <v>25.5</v>
      </c>
      <c r="G69" s="123">
        <v>41</v>
      </c>
      <c r="H69" s="123">
        <v>56.4</v>
      </c>
      <c r="I69" s="123">
        <v>26.4</v>
      </c>
      <c r="J69" s="123">
        <v>38.299999999999997</v>
      </c>
      <c r="K69" s="123">
        <v>57.5</v>
      </c>
      <c r="L69" s="123">
        <v>22.2</v>
      </c>
    </row>
    <row r="70" spans="2:12">
      <c r="B70" s="162"/>
      <c r="C70" s="8">
        <v>2007</v>
      </c>
      <c r="D70" s="96">
        <v>40</v>
      </c>
      <c r="E70" s="123">
        <v>55.2</v>
      </c>
      <c r="F70" s="123">
        <v>25.8</v>
      </c>
      <c r="G70" s="123">
        <v>41.5</v>
      </c>
      <c r="H70" s="123">
        <v>56.8</v>
      </c>
      <c r="I70" s="123">
        <v>26.9</v>
      </c>
      <c r="J70" s="123">
        <v>36.6</v>
      </c>
      <c r="K70" s="123">
        <v>54.8</v>
      </c>
      <c r="L70" s="123">
        <v>21.6</v>
      </c>
    </row>
    <row r="71" spans="2:12">
      <c r="B71" s="162"/>
      <c r="C71" s="8">
        <v>2008</v>
      </c>
      <c r="D71" s="96">
        <v>38.799999999999997</v>
      </c>
      <c r="E71" s="123">
        <v>53.6</v>
      </c>
      <c r="F71" s="123">
        <v>25.1</v>
      </c>
      <c r="G71" s="123">
        <v>40.700000000000003</v>
      </c>
      <c r="H71" s="123">
        <v>55.7</v>
      </c>
      <c r="I71" s="123">
        <v>26.5</v>
      </c>
      <c r="J71" s="123">
        <v>33.299999999999997</v>
      </c>
      <c r="K71" s="123">
        <v>49.4</v>
      </c>
      <c r="L71" s="123">
        <v>19.899999999999999</v>
      </c>
    </row>
    <row r="72" spans="2:12">
      <c r="B72" s="162"/>
      <c r="C72" s="8">
        <v>2009</v>
      </c>
      <c r="D72" s="96">
        <v>37.299999999999997</v>
      </c>
      <c r="E72" s="123">
        <v>51.1</v>
      </c>
      <c r="F72" s="123">
        <v>24.6</v>
      </c>
      <c r="G72" s="123">
        <v>39</v>
      </c>
      <c r="H72" s="123">
        <v>53</v>
      </c>
      <c r="I72" s="123">
        <v>25.9</v>
      </c>
      <c r="J72" s="123">
        <v>32</v>
      </c>
      <c r="K72" s="123">
        <v>47.2</v>
      </c>
      <c r="L72" s="123">
        <v>19.600000000000001</v>
      </c>
    </row>
    <row r="73" spans="2:12">
      <c r="B73" s="162"/>
      <c r="C73" s="8">
        <v>2010</v>
      </c>
      <c r="D73" s="96">
        <v>38</v>
      </c>
      <c r="E73" s="123">
        <v>51.5</v>
      </c>
      <c r="F73" s="123">
        <v>25.6</v>
      </c>
      <c r="G73" s="123">
        <v>40.299999999999997</v>
      </c>
      <c r="H73" s="123">
        <v>51.5</v>
      </c>
      <c r="I73" s="123">
        <v>27.3</v>
      </c>
      <c r="J73" s="123">
        <v>31.3</v>
      </c>
      <c r="K73" s="123">
        <v>46</v>
      </c>
      <c r="L73" s="123">
        <v>19.3</v>
      </c>
    </row>
    <row r="74" spans="2:12">
      <c r="B74" s="162"/>
      <c r="C74" s="8">
        <v>2011</v>
      </c>
      <c r="D74" s="96">
        <v>39.1</v>
      </c>
      <c r="E74" s="123">
        <v>52.8</v>
      </c>
      <c r="F74" s="123">
        <v>26.5</v>
      </c>
      <c r="G74" s="123">
        <v>41.6</v>
      </c>
      <c r="H74" s="123">
        <v>55.5</v>
      </c>
      <c r="I74" s="123">
        <v>28.4</v>
      </c>
      <c r="J74" s="123">
        <v>31.6</v>
      </c>
      <c r="K74" s="123">
        <v>46.3</v>
      </c>
      <c r="L74" s="123">
        <v>19.5</v>
      </c>
    </row>
    <row r="75" spans="2:12">
      <c r="B75" s="162"/>
      <c r="C75" s="8">
        <v>2012</v>
      </c>
      <c r="D75" s="96">
        <v>39.1</v>
      </c>
      <c r="E75" s="123">
        <v>52.6</v>
      </c>
      <c r="F75" s="123">
        <v>26.4</v>
      </c>
      <c r="G75" s="123">
        <v>41.5</v>
      </c>
      <c r="H75" s="123">
        <v>55.4</v>
      </c>
      <c r="I75" s="123">
        <v>28.3</v>
      </c>
      <c r="J75" s="123">
        <v>31.4</v>
      </c>
      <c r="K75" s="123">
        <v>46.4</v>
      </c>
      <c r="L75" s="123">
        <v>19.100000000000001</v>
      </c>
    </row>
    <row r="76" spans="2:12">
      <c r="B76" s="162"/>
      <c r="C76" s="8">
        <v>2013</v>
      </c>
      <c r="D76" s="96">
        <v>39.4</v>
      </c>
      <c r="E76" s="123">
        <v>53.1</v>
      </c>
      <c r="F76" s="123">
        <v>26.6</v>
      </c>
      <c r="G76" s="123">
        <v>41.9</v>
      </c>
      <c r="H76" s="123">
        <v>55.9</v>
      </c>
      <c r="I76" s="123">
        <v>28.5</v>
      </c>
      <c r="J76" s="123">
        <v>32.6</v>
      </c>
      <c r="K76" s="123">
        <v>47.8</v>
      </c>
      <c r="L76" s="123">
        <v>19.899999999999999</v>
      </c>
    </row>
    <row r="77" spans="2:12">
      <c r="B77" s="162"/>
      <c r="C77" s="8">
        <v>2014</v>
      </c>
      <c r="D77" s="96">
        <v>40.5</v>
      </c>
      <c r="E77" s="123">
        <v>54.7</v>
      </c>
      <c r="F77" s="123">
        <v>27.3</v>
      </c>
      <c r="G77" s="123">
        <v>43.1</v>
      </c>
      <c r="H77" s="123">
        <v>57.6</v>
      </c>
      <c r="I77" s="123">
        <v>29.3</v>
      </c>
      <c r="J77" s="123">
        <v>33.799999999999997</v>
      </c>
      <c r="K77" s="123">
        <v>49.7</v>
      </c>
      <c r="L77" s="123">
        <v>20.5</v>
      </c>
    </row>
    <row r="78" spans="2:12">
      <c r="B78" s="167"/>
      <c r="C78" s="6"/>
      <c r="D78" s="184"/>
      <c r="E78" s="171"/>
      <c r="F78" s="171"/>
      <c r="G78" s="171"/>
      <c r="H78" s="171"/>
      <c r="I78" s="171"/>
      <c r="J78" s="171"/>
      <c r="K78" s="171"/>
      <c r="L78" s="171"/>
    </row>
    <row r="79" spans="2:12" ht="30" customHeight="1">
      <c r="B79" s="350" t="s">
        <v>630</v>
      </c>
      <c r="C79" s="351"/>
      <c r="D79" s="351"/>
      <c r="E79" s="351"/>
      <c r="F79" s="351"/>
      <c r="G79" s="351"/>
      <c r="H79" s="351"/>
      <c r="I79" s="351"/>
      <c r="J79" s="351"/>
      <c r="K79" s="351"/>
      <c r="L79" s="351"/>
    </row>
    <row r="80" spans="2:12" ht="56.25" customHeight="1">
      <c r="B80" s="350" t="s">
        <v>60</v>
      </c>
      <c r="C80" s="351"/>
      <c r="D80" s="351"/>
      <c r="E80" s="351"/>
      <c r="F80" s="351"/>
      <c r="G80" s="351"/>
      <c r="H80" s="351"/>
      <c r="I80" s="351"/>
      <c r="J80" s="351"/>
      <c r="K80" s="351"/>
      <c r="L80" s="351"/>
    </row>
    <row r="81" spans="2:12" ht="81.75" customHeight="1">
      <c r="B81" s="350" t="s">
        <v>101</v>
      </c>
      <c r="C81" s="351"/>
      <c r="D81" s="351"/>
      <c r="E81" s="351"/>
      <c r="F81" s="351"/>
      <c r="G81" s="351"/>
      <c r="H81" s="351"/>
      <c r="I81" s="351"/>
      <c r="J81" s="351"/>
      <c r="K81" s="351"/>
      <c r="L81" s="351"/>
    </row>
    <row r="82" spans="2:12" ht="30" customHeight="1">
      <c r="B82" s="350" t="s">
        <v>62</v>
      </c>
      <c r="C82" s="351"/>
      <c r="D82" s="351"/>
      <c r="E82" s="351"/>
      <c r="F82" s="351"/>
      <c r="G82" s="351"/>
      <c r="H82" s="351"/>
      <c r="I82" s="351"/>
      <c r="J82" s="351"/>
      <c r="K82" s="351"/>
      <c r="L82" s="351"/>
    </row>
  </sheetData>
  <mergeCells count="6">
    <mergeCell ref="B81:L81"/>
    <mergeCell ref="B82:L82"/>
    <mergeCell ref="B5:B6"/>
    <mergeCell ref="C5:C6"/>
    <mergeCell ref="B79:L79"/>
    <mergeCell ref="B80:L80"/>
  </mergeCells>
  <phoneticPr fontId="10" type="noConversion"/>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48"/>
    </row>
    <row r="2" spans="1:12">
      <c r="A2" s="212"/>
      <c r="B2" s="3" t="s">
        <v>105</v>
      </c>
      <c r="C2" s="4"/>
      <c r="D2" s="4"/>
      <c r="E2" s="4"/>
      <c r="F2" s="4"/>
      <c r="G2" s="4"/>
      <c r="H2" s="4"/>
      <c r="I2" s="4"/>
      <c r="J2" s="4"/>
      <c r="K2" s="4"/>
      <c r="L2" s="4"/>
    </row>
    <row r="3" spans="1:12" ht="15.75">
      <c r="B3" s="5" t="s">
        <v>106</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c r="B7" s="11"/>
      <c r="C7" s="153" t="s">
        <v>166</v>
      </c>
      <c r="D7" s="170">
        <v>28.2</v>
      </c>
      <c r="E7" s="170">
        <v>38.299999999999997</v>
      </c>
      <c r="F7" s="170">
        <v>21.9</v>
      </c>
      <c r="G7" s="170">
        <v>27.1</v>
      </c>
      <c r="H7" s="170">
        <v>36.4</v>
      </c>
      <c r="I7" s="170">
        <v>21.6</v>
      </c>
      <c r="J7" s="170">
        <v>36.5</v>
      </c>
      <c r="K7" s="170">
        <v>55.1</v>
      </c>
      <c r="L7" s="170">
        <v>23.5</v>
      </c>
    </row>
    <row r="8" spans="1:12">
      <c r="B8" s="11"/>
      <c r="C8" s="153" t="s">
        <v>252</v>
      </c>
      <c r="D8" s="156">
        <v>26.2</v>
      </c>
      <c r="E8" s="156">
        <v>37</v>
      </c>
      <c r="F8" s="156">
        <v>19.899999999999999</v>
      </c>
      <c r="G8" s="156">
        <v>25.2</v>
      </c>
      <c r="H8" s="156">
        <v>35.4</v>
      </c>
      <c r="I8" s="156">
        <v>19.5</v>
      </c>
      <c r="J8" s="156">
        <v>34.1</v>
      </c>
      <c r="K8" s="156">
        <v>49.5</v>
      </c>
      <c r="L8" s="156">
        <v>23.1</v>
      </c>
    </row>
    <row r="9" spans="1:12">
      <c r="B9" s="11"/>
      <c r="C9" s="153" t="s">
        <v>253</v>
      </c>
      <c r="D9" s="156">
        <v>25.4</v>
      </c>
      <c r="E9" s="156">
        <v>36.4</v>
      </c>
      <c r="F9" s="156">
        <v>19.100000000000001</v>
      </c>
      <c r="G9" s="156">
        <v>24.9</v>
      </c>
      <c r="H9" s="156">
        <v>35.700000000000003</v>
      </c>
      <c r="I9" s="156">
        <v>18.7</v>
      </c>
      <c r="J9" s="156">
        <v>28.9</v>
      </c>
      <c r="K9" s="156">
        <v>41.3</v>
      </c>
      <c r="L9" s="156">
        <v>20.3</v>
      </c>
    </row>
    <row r="10" spans="1:12">
      <c r="B10" s="11"/>
      <c r="C10" s="153" t="s">
        <v>254</v>
      </c>
      <c r="D10" s="156">
        <v>30.9</v>
      </c>
      <c r="E10" s="156">
        <v>41.2</v>
      </c>
      <c r="F10" s="156">
        <v>24.4</v>
      </c>
      <c r="G10" s="156">
        <v>30</v>
      </c>
      <c r="H10" s="156">
        <v>39.6</v>
      </c>
      <c r="I10" s="156">
        <v>24.1</v>
      </c>
      <c r="J10" s="156">
        <v>39</v>
      </c>
      <c r="K10" s="156">
        <v>55.4</v>
      </c>
      <c r="L10" s="156">
        <v>27.3</v>
      </c>
    </row>
    <row r="11" spans="1:12">
      <c r="B11" s="11"/>
      <c r="C11" s="153" t="s">
        <v>255</v>
      </c>
      <c r="D11" s="156">
        <v>29</v>
      </c>
      <c r="E11" s="156">
        <v>40.9</v>
      </c>
      <c r="F11" s="156">
        <v>22.1</v>
      </c>
      <c r="G11" s="156">
        <v>28.3</v>
      </c>
      <c r="H11" s="156">
        <v>40.1</v>
      </c>
      <c r="I11" s="156">
        <v>21.6</v>
      </c>
      <c r="J11" s="156">
        <v>35.4</v>
      </c>
      <c r="K11" s="156">
        <v>47.1</v>
      </c>
      <c r="L11" s="156">
        <v>27.2</v>
      </c>
    </row>
    <row r="12" spans="1:12" ht="15.75">
      <c r="B12" s="152"/>
      <c r="C12" s="153" t="s">
        <v>256</v>
      </c>
      <c r="D12" s="156">
        <v>31.9</v>
      </c>
      <c r="E12" s="156">
        <v>43.8</v>
      </c>
      <c r="F12" s="156">
        <v>25.1</v>
      </c>
      <c r="G12" s="156">
        <v>31.6</v>
      </c>
      <c r="H12" s="156">
        <v>43.9</v>
      </c>
      <c r="I12" s="156">
        <v>24.9</v>
      </c>
      <c r="J12" s="156">
        <v>32.299999999999997</v>
      </c>
      <c r="K12" s="156">
        <v>42.4</v>
      </c>
      <c r="L12" s="156">
        <v>25.4</v>
      </c>
    </row>
    <row r="13" spans="1:12">
      <c r="B13" s="11"/>
      <c r="C13" s="153" t="s">
        <v>257</v>
      </c>
      <c r="D13" s="156">
        <v>35.5</v>
      </c>
      <c r="E13" s="156">
        <v>47.5</v>
      </c>
      <c r="F13" s="156">
        <v>28.6</v>
      </c>
      <c r="G13" s="156">
        <v>35.200000000000003</v>
      </c>
      <c r="H13" s="156">
        <v>47.4</v>
      </c>
      <c r="I13" s="156">
        <v>28.4</v>
      </c>
      <c r="J13" s="156">
        <v>36</v>
      </c>
      <c r="K13" s="156">
        <v>46.9</v>
      </c>
      <c r="L13" s="156">
        <v>28.9</v>
      </c>
    </row>
    <row r="14" spans="1:12">
      <c r="B14" s="11"/>
      <c r="C14" s="153" t="s">
        <v>258</v>
      </c>
      <c r="D14" s="156">
        <v>32.6</v>
      </c>
      <c r="E14" s="156">
        <v>43.2</v>
      </c>
      <c r="F14" s="156">
        <v>26.8</v>
      </c>
      <c r="G14" s="156">
        <v>32</v>
      </c>
      <c r="H14" s="156">
        <v>42.3</v>
      </c>
      <c r="I14" s="156">
        <v>26.5</v>
      </c>
      <c r="J14" s="156">
        <v>36.6</v>
      </c>
      <c r="K14" s="156">
        <v>48.8</v>
      </c>
      <c r="L14" s="156">
        <v>28.6</v>
      </c>
    </row>
    <row r="15" spans="1:12" ht="15.75">
      <c r="B15" s="152"/>
      <c r="C15" s="153" t="s">
        <v>259</v>
      </c>
      <c r="D15" s="156">
        <v>36.4</v>
      </c>
      <c r="E15" s="156">
        <v>50.1</v>
      </c>
      <c r="F15" s="156">
        <v>29</v>
      </c>
      <c r="G15" s="156">
        <v>36.200000000000003</v>
      </c>
      <c r="H15" s="156">
        <v>50</v>
      </c>
      <c r="I15" s="156">
        <v>29</v>
      </c>
      <c r="J15" s="156">
        <v>36</v>
      </c>
      <c r="K15" s="156">
        <v>49.9</v>
      </c>
      <c r="L15" s="156">
        <v>27.2</v>
      </c>
    </row>
    <row r="16" spans="1:12">
      <c r="B16" s="11"/>
      <c r="C16" s="153" t="s">
        <v>260</v>
      </c>
      <c r="D16" s="156">
        <v>35</v>
      </c>
      <c r="E16" s="156">
        <v>46.7</v>
      </c>
      <c r="F16" s="156">
        <v>28.4</v>
      </c>
      <c r="G16" s="156">
        <v>34.4</v>
      </c>
      <c r="H16" s="156">
        <v>45.8</v>
      </c>
      <c r="I16" s="156">
        <v>28.3</v>
      </c>
      <c r="J16" s="156">
        <v>38.299999999999997</v>
      </c>
      <c r="K16" s="156">
        <v>53.2</v>
      </c>
      <c r="L16" s="156">
        <v>27.6</v>
      </c>
    </row>
    <row r="17" spans="2:12">
      <c r="B17" s="11"/>
      <c r="C17" s="153" t="s">
        <v>167</v>
      </c>
      <c r="D17" s="156">
        <v>37.6</v>
      </c>
      <c r="E17" s="156">
        <v>51.4</v>
      </c>
      <c r="F17" s="156">
        <v>30</v>
      </c>
      <c r="G17" s="156">
        <v>37.1</v>
      </c>
      <c r="H17" s="156">
        <v>50.8</v>
      </c>
      <c r="I17" s="156">
        <v>29.7</v>
      </c>
      <c r="J17" s="156">
        <v>37.9</v>
      </c>
      <c r="K17" s="156">
        <v>54.8</v>
      </c>
      <c r="L17" s="156">
        <v>27.4</v>
      </c>
    </row>
    <row r="18" spans="2:12">
      <c r="B18" s="11"/>
      <c r="C18" s="153" t="s">
        <v>168</v>
      </c>
      <c r="D18" s="156">
        <v>35</v>
      </c>
      <c r="E18" s="156">
        <v>47.1</v>
      </c>
      <c r="F18" s="156">
        <v>28</v>
      </c>
      <c r="G18" s="156">
        <v>34.299999999999997</v>
      </c>
      <c r="H18" s="156">
        <v>46.5</v>
      </c>
      <c r="I18" s="156">
        <v>27.5</v>
      </c>
      <c r="J18" s="156">
        <v>38.299999999999997</v>
      </c>
      <c r="K18" s="156">
        <v>49</v>
      </c>
      <c r="L18" s="156">
        <v>30.8</v>
      </c>
    </row>
    <row r="19" spans="2:12">
      <c r="B19" s="11"/>
      <c r="C19" s="153" t="s">
        <v>169</v>
      </c>
      <c r="D19" s="156">
        <v>33.200000000000003</v>
      </c>
      <c r="E19" s="156">
        <v>44.9</v>
      </c>
      <c r="F19" s="156">
        <v>26.7</v>
      </c>
      <c r="G19" s="156">
        <v>32.6</v>
      </c>
      <c r="H19" s="156">
        <v>44.1</v>
      </c>
      <c r="I19" s="156">
        <v>26.5</v>
      </c>
      <c r="J19" s="156">
        <v>35.1</v>
      </c>
      <c r="K19" s="156">
        <v>49.9</v>
      </c>
      <c r="L19" s="156">
        <v>25.1</v>
      </c>
    </row>
    <row r="20" spans="2:12">
      <c r="B20" s="11"/>
      <c r="C20" s="153" t="s">
        <v>170</v>
      </c>
      <c r="D20" s="156">
        <v>35.9</v>
      </c>
      <c r="E20" s="156">
        <v>47.8</v>
      </c>
      <c r="F20" s="156">
        <v>29</v>
      </c>
      <c r="G20" s="156">
        <v>34.700000000000003</v>
      </c>
      <c r="H20" s="156">
        <v>46.2</v>
      </c>
      <c r="I20" s="156">
        <v>28.3</v>
      </c>
      <c r="J20" s="156">
        <v>41.7</v>
      </c>
      <c r="K20" s="156">
        <v>58.3</v>
      </c>
      <c r="L20" s="156">
        <v>30.5</v>
      </c>
    </row>
    <row r="21" spans="2:12">
      <c r="B21" s="11"/>
      <c r="C21" s="153">
        <v>1994</v>
      </c>
      <c r="D21" s="156">
        <v>33.9</v>
      </c>
      <c r="E21" s="156">
        <v>45.6</v>
      </c>
      <c r="F21" s="156">
        <v>27.3</v>
      </c>
      <c r="G21" s="156">
        <v>32.6</v>
      </c>
      <c r="H21" s="156">
        <v>43.8</v>
      </c>
      <c r="I21" s="156">
        <v>26.5</v>
      </c>
      <c r="J21" s="156">
        <v>43.2</v>
      </c>
      <c r="K21" s="156">
        <v>61.6</v>
      </c>
      <c r="L21" s="156">
        <v>31.8</v>
      </c>
    </row>
    <row r="22" spans="2:12" s="14" customFormat="1">
      <c r="B22" s="11"/>
      <c r="C22" s="153">
        <v>1995</v>
      </c>
      <c r="D22" s="156">
        <v>34.700000000000003</v>
      </c>
      <c r="E22" s="156">
        <v>44.9</v>
      </c>
      <c r="F22" s="156">
        <v>29</v>
      </c>
      <c r="G22" s="156">
        <v>33.6</v>
      </c>
      <c r="H22" s="156">
        <v>42.8</v>
      </c>
      <c r="I22" s="156">
        <v>28.7</v>
      </c>
      <c r="J22" s="156">
        <v>42.8</v>
      </c>
      <c r="K22" s="156">
        <v>63.5</v>
      </c>
      <c r="L22" s="156">
        <v>29.6</v>
      </c>
    </row>
    <row r="23" spans="2:12" ht="15.75">
      <c r="B23" s="152" t="s">
        <v>52</v>
      </c>
      <c r="C23" s="153">
        <v>1996</v>
      </c>
      <c r="D23" s="156">
        <v>34</v>
      </c>
      <c r="E23" s="156">
        <v>44.5</v>
      </c>
      <c r="F23" s="156">
        <v>28.1</v>
      </c>
      <c r="G23" s="156">
        <v>32.6</v>
      </c>
      <c r="H23" s="156">
        <v>42</v>
      </c>
      <c r="I23" s="156">
        <v>27.4</v>
      </c>
      <c r="J23" s="156">
        <v>43</v>
      </c>
      <c r="K23" s="156">
        <v>63.6</v>
      </c>
      <c r="L23" s="156">
        <v>31.2</v>
      </c>
    </row>
    <row r="24" spans="2:12">
      <c r="B24" s="11"/>
      <c r="C24" s="153">
        <v>1997</v>
      </c>
      <c r="D24" s="156">
        <v>31.2</v>
      </c>
      <c r="E24" s="156">
        <v>42</v>
      </c>
      <c r="F24" s="156">
        <v>24.9</v>
      </c>
      <c r="G24" s="156">
        <v>30</v>
      </c>
      <c r="H24" s="156">
        <v>40.9</v>
      </c>
      <c r="I24" s="156">
        <v>23.9</v>
      </c>
      <c r="J24" s="156">
        <v>39.200000000000003</v>
      </c>
      <c r="K24" s="156">
        <v>49.9</v>
      </c>
      <c r="L24" s="156">
        <v>32.200000000000003</v>
      </c>
    </row>
    <row r="25" spans="2:12">
      <c r="B25" s="11"/>
      <c r="C25" s="153">
        <v>1998</v>
      </c>
      <c r="D25" s="156">
        <v>33.6</v>
      </c>
      <c r="E25" s="156">
        <v>43.2</v>
      </c>
      <c r="F25" s="156">
        <v>27.9</v>
      </c>
      <c r="G25" s="156">
        <v>32.4</v>
      </c>
      <c r="H25" s="156">
        <v>41.2</v>
      </c>
      <c r="I25" s="156">
        <v>27.4</v>
      </c>
      <c r="J25" s="156">
        <v>43.7</v>
      </c>
      <c r="K25" s="156">
        <v>58.9</v>
      </c>
      <c r="L25" s="156">
        <v>33.1</v>
      </c>
    </row>
    <row r="26" spans="2:12">
      <c r="B26" s="11"/>
      <c r="C26" s="153">
        <v>1999</v>
      </c>
      <c r="D26" s="156">
        <v>24.5</v>
      </c>
      <c r="E26" s="156">
        <v>30.5</v>
      </c>
      <c r="F26" s="156">
        <v>21.1</v>
      </c>
      <c r="G26" s="156">
        <v>23.9</v>
      </c>
      <c r="H26" s="156">
        <v>29.9</v>
      </c>
      <c r="I26" s="156">
        <v>20.7</v>
      </c>
      <c r="J26" s="156">
        <v>28.6</v>
      </c>
      <c r="K26" s="156">
        <v>35.4</v>
      </c>
      <c r="L26" s="156">
        <v>24.3</v>
      </c>
    </row>
    <row r="27" spans="2:12">
      <c r="B27" s="11"/>
      <c r="C27" s="153">
        <v>2000</v>
      </c>
      <c r="D27" s="156">
        <v>19.3</v>
      </c>
      <c r="E27" s="156">
        <v>23.6</v>
      </c>
      <c r="F27" s="156">
        <v>16.8</v>
      </c>
      <c r="G27" s="156">
        <v>18.600000000000001</v>
      </c>
      <c r="H27" s="156">
        <v>22.5</v>
      </c>
      <c r="I27" s="156">
        <v>16.5</v>
      </c>
      <c r="J27" s="156">
        <v>23.5</v>
      </c>
      <c r="K27" s="156">
        <v>30.8</v>
      </c>
      <c r="L27" s="156">
        <v>18.5</v>
      </c>
    </row>
    <row r="28" spans="2:12">
      <c r="B28" s="11"/>
      <c r="C28" s="8">
        <v>2001</v>
      </c>
      <c r="D28" s="156">
        <v>21.3</v>
      </c>
      <c r="E28" s="156">
        <v>26.7</v>
      </c>
      <c r="F28" s="156">
        <v>18.2</v>
      </c>
      <c r="G28" s="156">
        <v>20.5</v>
      </c>
      <c r="H28" s="156">
        <v>25.6</v>
      </c>
      <c r="I28" s="156">
        <v>17.5</v>
      </c>
      <c r="J28" s="156">
        <v>28</v>
      </c>
      <c r="K28" s="156">
        <v>37.1</v>
      </c>
      <c r="L28" s="156">
        <v>22.4</v>
      </c>
    </row>
    <row r="29" spans="2:12">
      <c r="B29" s="11"/>
      <c r="C29" s="153">
        <v>2002</v>
      </c>
      <c r="D29" s="155">
        <v>20.399999999999999</v>
      </c>
      <c r="E29" s="155">
        <v>25.8</v>
      </c>
      <c r="F29" s="155">
        <v>17.3</v>
      </c>
      <c r="G29" s="155">
        <v>19.899999999999999</v>
      </c>
      <c r="H29" s="155">
        <v>24.9</v>
      </c>
      <c r="I29" s="155">
        <v>17</v>
      </c>
      <c r="J29" s="155">
        <v>24.1</v>
      </c>
      <c r="K29" s="155">
        <v>34.200000000000003</v>
      </c>
      <c r="L29" s="155">
        <v>18.600000000000001</v>
      </c>
    </row>
    <row r="30" spans="2:12">
      <c r="B30" s="11"/>
      <c r="C30" s="153">
        <v>2003</v>
      </c>
      <c r="D30" s="155">
        <v>19.3</v>
      </c>
      <c r="E30" s="155">
        <v>22.7</v>
      </c>
      <c r="F30" s="155">
        <v>17.2</v>
      </c>
      <c r="G30" s="155">
        <v>18.8</v>
      </c>
      <c r="H30" s="155">
        <v>22</v>
      </c>
      <c r="I30" s="155">
        <v>16.899999999999999</v>
      </c>
      <c r="J30" s="155">
        <v>22</v>
      </c>
      <c r="K30" s="155">
        <v>28.6</v>
      </c>
      <c r="L30" s="155">
        <v>17.899999999999999</v>
      </c>
    </row>
    <row r="31" spans="2:12">
      <c r="B31" s="11"/>
      <c r="C31" s="153">
        <v>2004</v>
      </c>
      <c r="D31" s="155">
        <v>19.3</v>
      </c>
      <c r="E31" s="155">
        <v>22.9</v>
      </c>
      <c r="F31" s="155">
        <v>17.3</v>
      </c>
      <c r="G31" s="155">
        <v>18.5</v>
      </c>
      <c r="H31" s="155">
        <v>21.6</v>
      </c>
      <c r="I31" s="155">
        <v>16.8</v>
      </c>
      <c r="J31" s="155">
        <v>23.6</v>
      </c>
      <c r="K31" s="155">
        <v>32.1</v>
      </c>
      <c r="L31" s="155">
        <v>18.8</v>
      </c>
    </row>
    <row r="32" spans="2:12">
      <c r="B32" s="11"/>
      <c r="C32" s="153">
        <v>2005</v>
      </c>
      <c r="D32" s="155">
        <v>18.899999999999999</v>
      </c>
      <c r="E32" s="155">
        <v>22.8</v>
      </c>
      <c r="F32" s="155">
        <v>16.600000000000001</v>
      </c>
      <c r="G32" s="155">
        <v>18.600000000000001</v>
      </c>
      <c r="H32" s="155">
        <v>22.3</v>
      </c>
      <c r="I32" s="155">
        <v>16.399999999999999</v>
      </c>
      <c r="J32" s="155">
        <v>19.5</v>
      </c>
      <c r="K32" s="155">
        <v>25</v>
      </c>
      <c r="L32" s="155">
        <v>16.399999999999999</v>
      </c>
    </row>
    <row r="33" spans="2:13">
      <c r="B33" s="11"/>
      <c r="C33" s="153">
        <v>2006</v>
      </c>
      <c r="D33" s="155">
        <v>15.8</v>
      </c>
      <c r="E33" s="155">
        <v>19.5</v>
      </c>
      <c r="F33" s="155">
        <v>13.5</v>
      </c>
      <c r="G33" s="155">
        <v>15.4</v>
      </c>
      <c r="H33" s="155">
        <v>18.7</v>
      </c>
      <c r="I33" s="155">
        <v>13.3</v>
      </c>
      <c r="J33" s="155">
        <v>18.7</v>
      </c>
      <c r="K33" s="155">
        <v>26.2</v>
      </c>
      <c r="L33" s="155">
        <v>14.3</v>
      </c>
    </row>
    <row r="34" spans="2:13">
      <c r="B34" s="11"/>
      <c r="C34" s="153">
        <v>2007</v>
      </c>
      <c r="D34" s="155">
        <v>15.1</v>
      </c>
      <c r="E34" s="155">
        <v>18.600000000000001</v>
      </c>
      <c r="F34" s="155">
        <v>13</v>
      </c>
      <c r="G34" s="155">
        <v>14.3</v>
      </c>
      <c r="H34" s="155">
        <v>17.600000000000001</v>
      </c>
      <c r="I34" s="155">
        <v>12.4</v>
      </c>
      <c r="J34" s="155">
        <v>20.3</v>
      </c>
      <c r="K34" s="155">
        <v>26.9</v>
      </c>
      <c r="L34" s="155">
        <v>16.3</v>
      </c>
    </row>
    <row r="35" spans="2:13">
      <c r="B35" s="11"/>
      <c r="C35" s="153">
        <v>2008</v>
      </c>
      <c r="D35" s="155">
        <v>17.100000000000001</v>
      </c>
      <c r="E35" s="155">
        <v>20.8</v>
      </c>
      <c r="F35" s="155">
        <v>14.7</v>
      </c>
      <c r="G35" s="155">
        <v>16.3</v>
      </c>
      <c r="H35" s="155">
        <v>19.5</v>
      </c>
      <c r="I35" s="155">
        <v>14.3</v>
      </c>
      <c r="J35" s="155">
        <v>22.5</v>
      </c>
      <c r="K35" s="155">
        <v>31</v>
      </c>
      <c r="L35" s="155">
        <v>17.100000000000001</v>
      </c>
    </row>
    <row r="36" spans="2:13">
      <c r="B36" s="11"/>
      <c r="C36" s="153">
        <v>2009</v>
      </c>
      <c r="D36" s="155">
        <v>13.8</v>
      </c>
      <c r="E36" s="155">
        <v>17.100000000000001</v>
      </c>
      <c r="F36" s="155">
        <v>11.8</v>
      </c>
      <c r="G36" s="155">
        <v>13.6</v>
      </c>
      <c r="H36" s="155">
        <v>16.8</v>
      </c>
      <c r="I36" s="155">
        <v>11.5</v>
      </c>
      <c r="J36" s="155">
        <v>15.8</v>
      </c>
      <c r="K36" s="155">
        <v>20.100000000000001</v>
      </c>
      <c r="L36" s="155">
        <v>13.3</v>
      </c>
    </row>
    <row r="37" spans="2:13">
      <c r="B37" s="11"/>
      <c r="C37" s="153">
        <v>2010</v>
      </c>
      <c r="D37" s="155">
        <v>13.5</v>
      </c>
      <c r="E37" s="155">
        <v>16.8</v>
      </c>
      <c r="F37" s="155">
        <v>11.4</v>
      </c>
      <c r="G37" s="155">
        <v>12.9</v>
      </c>
      <c r="H37" s="155">
        <v>15.8</v>
      </c>
      <c r="I37" s="155">
        <v>10.9</v>
      </c>
      <c r="J37" s="155">
        <v>18.899999999999999</v>
      </c>
      <c r="K37" s="155">
        <v>25.3</v>
      </c>
      <c r="L37" s="155">
        <v>14.8</v>
      </c>
    </row>
    <row r="38" spans="2:13">
      <c r="B38" s="11"/>
      <c r="C38" s="153">
        <v>2011</v>
      </c>
      <c r="D38" s="155">
        <v>15</v>
      </c>
      <c r="E38" s="155">
        <v>18.3</v>
      </c>
      <c r="F38" s="155">
        <v>12.9</v>
      </c>
      <c r="G38" s="155">
        <v>14.6</v>
      </c>
      <c r="H38" s="155">
        <v>17.600000000000001</v>
      </c>
      <c r="I38" s="155">
        <v>12.7</v>
      </c>
      <c r="J38" s="155">
        <v>17.100000000000001</v>
      </c>
      <c r="K38" s="155">
        <v>21.8</v>
      </c>
      <c r="L38" s="155">
        <v>13.7</v>
      </c>
    </row>
    <row r="39" spans="2:13">
      <c r="B39" s="11"/>
      <c r="C39" s="153">
        <v>2012</v>
      </c>
      <c r="D39" s="155">
        <v>13.3</v>
      </c>
      <c r="E39" s="155">
        <v>16</v>
      </c>
      <c r="F39" s="155">
        <v>11.5</v>
      </c>
      <c r="G39" s="155">
        <v>13.2</v>
      </c>
      <c r="H39" s="155">
        <v>15.8</v>
      </c>
      <c r="I39" s="155">
        <v>11.5</v>
      </c>
      <c r="J39" s="155">
        <v>13.7</v>
      </c>
      <c r="K39" s="155">
        <v>16.600000000000001</v>
      </c>
      <c r="L39" s="155">
        <v>11.5</v>
      </c>
    </row>
    <row r="40" spans="2:13">
      <c r="B40" s="11"/>
      <c r="C40" s="153">
        <v>2013</v>
      </c>
      <c r="D40" s="155">
        <v>15.7</v>
      </c>
      <c r="E40" s="155">
        <v>18.899999999999999</v>
      </c>
      <c r="F40" s="155">
        <v>13.5</v>
      </c>
      <c r="G40" s="155">
        <v>15.3</v>
      </c>
      <c r="H40" s="155">
        <v>18.399999999999999</v>
      </c>
      <c r="I40" s="155">
        <v>13.2</v>
      </c>
      <c r="J40" s="155">
        <v>17.7</v>
      </c>
      <c r="K40" s="155">
        <v>20.9</v>
      </c>
      <c r="L40" s="155">
        <v>15.5</v>
      </c>
    </row>
    <row r="41" spans="2:13">
      <c r="B41" s="11"/>
      <c r="C41" s="153">
        <v>2014</v>
      </c>
      <c r="D41" s="155">
        <v>15.3</v>
      </c>
      <c r="E41" s="155">
        <v>18.600000000000001</v>
      </c>
      <c r="F41" s="155">
        <v>13.1</v>
      </c>
      <c r="G41" s="155">
        <v>14.5</v>
      </c>
      <c r="H41" s="155">
        <v>17.8</v>
      </c>
      <c r="I41" s="155">
        <v>12.4</v>
      </c>
      <c r="J41" s="155">
        <v>20.5</v>
      </c>
      <c r="K41" s="155">
        <v>23.8</v>
      </c>
      <c r="L41" s="155">
        <v>18.2</v>
      </c>
    </row>
    <row r="42" spans="2:13">
      <c r="B42" s="11"/>
      <c r="C42" s="153"/>
      <c r="D42" s="155"/>
      <c r="E42" s="155"/>
      <c r="F42" s="155"/>
      <c r="G42" s="155"/>
      <c r="H42" s="155"/>
      <c r="I42" s="155"/>
      <c r="J42" s="155"/>
      <c r="K42" s="155"/>
      <c r="L42" s="155"/>
    </row>
    <row r="43" spans="2:13">
      <c r="B43" s="62"/>
      <c r="C43" s="159" t="s">
        <v>166</v>
      </c>
      <c r="D43" s="160">
        <v>31.4</v>
      </c>
      <c r="E43" s="160">
        <v>42.1</v>
      </c>
      <c r="F43" s="160">
        <v>25.1</v>
      </c>
      <c r="G43" s="160">
        <v>30.9</v>
      </c>
      <c r="H43" s="160">
        <v>41.1</v>
      </c>
      <c r="I43" s="160">
        <v>25</v>
      </c>
      <c r="J43" s="185">
        <v>34.4</v>
      </c>
      <c r="K43" s="172">
        <v>49.9</v>
      </c>
      <c r="L43" s="185">
        <v>23.9</v>
      </c>
      <c r="M43" s="178"/>
    </row>
    <row r="44" spans="2:13">
      <c r="B44" s="11"/>
      <c r="C44" s="153" t="s">
        <v>252</v>
      </c>
      <c r="D44" s="46">
        <v>30</v>
      </c>
      <c r="E44" s="46">
        <v>40.4</v>
      </c>
      <c r="F44" s="46">
        <v>23.8</v>
      </c>
      <c r="G44" s="46">
        <v>29.7</v>
      </c>
      <c r="H44" s="46">
        <v>39.799999999999997</v>
      </c>
      <c r="I44" s="46">
        <v>23.9</v>
      </c>
      <c r="J44" s="186">
        <v>31.4</v>
      </c>
      <c r="K44" s="174">
        <v>46</v>
      </c>
      <c r="L44" s="186">
        <v>21.3</v>
      </c>
      <c r="M44" s="178"/>
    </row>
    <row r="45" spans="2:13">
      <c r="B45" s="11"/>
      <c r="C45" s="153" t="s">
        <v>253</v>
      </c>
      <c r="D45" s="46">
        <v>26.5</v>
      </c>
      <c r="E45" s="46">
        <v>37.1</v>
      </c>
      <c r="F45" s="46">
        <v>20.399999999999999</v>
      </c>
      <c r="G45" s="46">
        <v>26.2</v>
      </c>
      <c r="H45" s="46">
        <v>36.700000000000003</v>
      </c>
      <c r="I45" s="46">
        <v>20.3</v>
      </c>
      <c r="J45" s="186">
        <v>27.6</v>
      </c>
      <c r="K45" s="174">
        <v>40.4</v>
      </c>
      <c r="L45" s="186">
        <v>18.899999999999999</v>
      </c>
      <c r="M45" s="178"/>
    </row>
    <row r="46" spans="2:13">
      <c r="B46" s="11"/>
      <c r="C46" s="153" t="s">
        <v>254</v>
      </c>
      <c r="D46" s="46">
        <v>29.8</v>
      </c>
      <c r="E46" s="46">
        <v>40.700000000000003</v>
      </c>
      <c r="F46" s="46">
        <v>23.5</v>
      </c>
      <c r="G46" s="46">
        <v>29.6</v>
      </c>
      <c r="H46" s="46">
        <v>40.299999999999997</v>
      </c>
      <c r="I46" s="46">
        <v>23.6</v>
      </c>
      <c r="J46" s="186">
        <v>29.9</v>
      </c>
      <c r="K46" s="174">
        <v>44.9</v>
      </c>
      <c r="L46" s="186">
        <v>20</v>
      </c>
      <c r="M46" s="178"/>
    </row>
    <row r="47" spans="2:13">
      <c r="B47" s="11"/>
      <c r="C47" s="153" t="s">
        <v>255</v>
      </c>
      <c r="D47" s="46">
        <v>30.6</v>
      </c>
      <c r="E47" s="46">
        <v>42</v>
      </c>
      <c r="F47" s="46">
        <v>24.1</v>
      </c>
      <c r="G47" s="46">
        <v>30.3</v>
      </c>
      <c r="H47" s="46">
        <v>41.4</v>
      </c>
      <c r="I47" s="46">
        <v>24.2</v>
      </c>
      <c r="J47" s="186">
        <v>32.200000000000003</v>
      </c>
      <c r="K47" s="174">
        <v>47.1</v>
      </c>
      <c r="L47" s="186">
        <v>22.4</v>
      </c>
      <c r="M47" s="178"/>
    </row>
    <row r="48" spans="2:13" ht="15.75">
      <c r="B48" s="152"/>
      <c r="C48" s="153" t="s">
        <v>256</v>
      </c>
      <c r="D48" s="46">
        <v>34.5</v>
      </c>
      <c r="E48" s="46">
        <v>46.8</v>
      </c>
      <c r="F48" s="46">
        <v>27.6</v>
      </c>
      <c r="G48" s="46">
        <v>34.299999999999997</v>
      </c>
      <c r="H48" s="46">
        <v>46.3</v>
      </c>
      <c r="I48" s="46">
        <v>27.6</v>
      </c>
      <c r="J48" s="186">
        <v>35.799999999999997</v>
      </c>
      <c r="K48" s="174">
        <v>51.6</v>
      </c>
      <c r="L48" s="186">
        <v>25.5</v>
      </c>
      <c r="M48" s="178"/>
    </row>
    <row r="49" spans="2:13" ht="15.75">
      <c r="B49" s="161"/>
      <c r="C49" s="153" t="s">
        <v>257</v>
      </c>
      <c r="D49" s="46">
        <v>34.799999999999997</v>
      </c>
      <c r="E49" s="46">
        <v>47.3</v>
      </c>
      <c r="F49" s="46">
        <v>27.8</v>
      </c>
      <c r="G49" s="46">
        <v>34.5</v>
      </c>
      <c r="H49" s="46">
        <v>46.6</v>
      </c>
      <c r="I49" s="46">
        <v>27.8</v>
      </c>
      <c r="J49" s="186">
        <v>37.200000000000003</v>
      </c>
      <c r="K49" s="174">
        <v>54.2</v>
      </c>
      <c r="L49" s="186">
        <v>26.5</v>
      </c>
      <c r="M49" s="178"/>
    </row>
    <row r="50" spans="2:13" ht="15.75">
      <c r="B50" s="152"/>
      <c r="C50" s="153" t="s">
        <v>258</v>
      </c>
      <c r="D50" s="46">
        <v>33.799999999999997</v>
      </c>
      <c r="E50" s="46">
        <v>45.4</v>
      </c>
      <c r="F50" s="46">
        <v>27.1</v>
      </c>
      <c r="G50" s="46">
        <v>33.5</v>
      </c>
      <c r="H50" s="46">
        <v>44.8</v>
      </c>
      <c r="I50" s="46">
        <v>27.2</v>
      </c>
      <c r="J50" s="186">
        <v>35.5</v>
      </c>
      <c r="K50" s="174">
        <v>52.2</v>
      </c>
      <c r="L50" s="186">
        <v>25</v>
      </c>
      <c r="M50" s="178"/>
    </row>
    <row r="51" spans="2:13" ht="15.75">
      <c r="B51" s="161"/>
      <c r="C51" s="153" t="s">
        <v>259</v>
      </c>
      <c r="D51" s="46">
        <v>37.299999999999997</v>
      </c>
      <c r="E51" s="46">
        <v>49.2</v>
      </c>
      <c r="F51" s="46">
        <v>30.4</v>
      </c>
      <c r="G51" s="46">
        <v>37.1</v>
      </c>
      <c r="H51" s="46">
        <v>48.8</v>
      </c>
      <c r="I51" s="46">
        <v>30.6</v>
      </c>
      <c r="J51" s="186">
        <v>38.1</v>
      </c>
      <c r="K51" s="174">
        <v>54.5</v>
      </c>
      <c r="L51" s="186">
        <v>27.7</v>
      </c>
      <c r="M51" s="178"/>
    </row>
    <row r="52" spans="2:13">
      <c r="B52" s="11"/>
      <c r="C52" s="153" t="s">
        <v>260</v>
      </c>
      <c r="D52" s="46">
        <v>35.9</v>
      </c>
      <c r="E52" s="46">
        <v>46.7</v>
      </c>
      <c r="F52" s="46">
        <v>29.7</v>
      </c>
      <c r="G52" s="46">
        <v>35.4</v>
      </c>
      <c r="H52" s="46">
        <v>45.7</v>
      </c>
      <c r="I52" s="46">
        <v>29.6</v>
      </c>
      <c r="J52" s="163">
        <v>39.700000000000003</v>
      </c>
      <c r="K52" s="163">
        <v>55.5</v>
      </c>
      <c r="L52" s="163">
        <v>29.6</v>
      </c>
    </row>
    <row r="53" spans="2:13">
      <c r="B53" s="11"/>
      <c r="C53" s="153" t="s">
        <v>167</v>
      </c>
      <c r="D53" s="46">
        <v>36.799999999999997</v>
      </c>
      <c r="E53" s="46">
        <v>47.8</v>
      </c>
      <c r="F53" s="46">
        <v>30.5</v>
      </c>
      <c r="G53" s="46">
        <v>36.4</v>
      </c>
      <c r="H53" s="46">
        <v>47.1</v>
      </c>
      <c r="I53" s="46">
        <v>30.5</v>
      </c>
      <c r="J53" s="46">
        <v>39.4</v>
      </c>
      <c r="K53" s="46">
        <v>55.9</v>
      </c>
      <c r="L53" s="46">
        <v>29.1</v>
      </c>
    </row>
    <row r="54" spans="2:13">
      <c r="B54" s="11"/>
      <c r="C54" s="153" t="s">
        <v>168</v>
      </c>
      <c r="D54" s="46">
        <v>34.9</v>
      </c>
      <c r="E54" s="46">
        <v>45.6</v>
      </c>
      <c r="F54" s="46">
        <v>28.9</v>
      </c>
      <c r="G54" s="46">
        <v>34.5</v>
      </c>
      <c r="H54" s="46">
        <v>44.9</v>
      </c>
      <c r="I54" s="46">
        <v>28.8</v>
      </c>
      <c r="J54" s="46">
        <v>37.5</v>
      </c>
      <c r="K54" s="46">
        <v>52.5</v>
      </c>
      <c r="L54" s="46">
        <v>28.5</v>
      </c>
    </row>
    <row r="55" spans="2:13">
      <c r="B55" s="11"/>
      <c r="C55" s="153">
        <v>1992</v>
      </c>
      <c r="D55" s="46">
        <v>33.1</v>
      </c>
      <c r="E55" s="46">
        <v>43.5</v>
      </c>
      <c r="F55" s="46">
        <v>27.2</v>
      </c>
      <c r="G55" s="46">
        <v>32.799999999999997</v>
      </c>
      <c r="H55" s="46">
        <v>42.8</v>
      </c>
      <c r="I55" s="46">
        <v>27.2</v>
      </c>
      <c r="J55" s="46">
        <v>35.5</v>
      </c>
      <c r="K55" s="46">
        <v>49.9</v>
      </c>
      <c r="L55" s="46">
        <v>26.7</v>
      </c>
    </row>
    <row r="56" spans="2:13">
      <c r="B56" s="11"/>
      <c r="C56" s="154" t="s">
        <v>170</v>
      </c>
      <c r="D56" s="155">
        <v>35.200000000000003</v>
      </c>
      <c r="E56" s="155">
        <v>45.4</v>
      </c>
      <c r="F56" s="155">
        <v>29.4</v>
      </c>
      <c r="G56" s="155">
        <v>34.9</v>
      </c>
      <c r="H56" s="155">
        <v>44.7</v>
      </c>
      <c r="I56" s="155">
        <v>29.4</v>
      </c>
      <c r="J56" s="155">
        <v>37.799999999999997</v>
      </c>
      <c r="K56" s="155">
        <v>52.1</v>
      </c>
      <c r="L56" s="155">
        <v>29</v>
      </c>
    </row>
    <row r="57" spans="2:13">
      <c r="B57" s="162"/>
      <c r="C57" s="153">
        <v>1994</v>
      </c>
      <c r="D57" s="155">
        <v>33.9</v>
      </c>
      <c r="E57" s="163">
        <v>43.6</v>
      </c>
      <c r="F57" s="163">
        <v>28.4</v>
      </c>
      <c r="G57" s="163">
        <v>33.6</v>
      </c>
      <c r="H57" s="163">
        <v>42.9</v>
      </c>
      <c r="I57" s="163">
        <v>28.4</v>
      </c>
      <c r="J57" s="163">
        <v>35.799999999999997</v>
      </c>
      <c r="K57" s="163">
        <v>49.5</v>
      </c>
      <c r="L57" s="163">
        <v>27.7</v>
      </c>
    </row>
    <row r="58" spans="2:13" s="14" customFormat="1">
      <c r="B58" s="162"/>
      <c r="C58" s="154" t="s">
        <v>56</v>
      </c>
      <c r="D58" s="155">
        <v>33.799999999999997</v>
      </c>
      <c r="E58" s="164">
        <v>42.9</v>
      </c>
      <c r="F58" s="164">
        <v>28.4</v>
      </c>
      <c r="G58" s="164">
        <v>33.299999999999997</v>
      </c>
      <c r="H58" s="164">
        <v>42.1</v>
      </c>
      <c r="I58" s="164">
        <v>28.3</v>
      </c>
      <c r="J58" s="164">
        <v>36.799999999999997</v>
      </c>
      <c r="K58" s="164">
        <v>50</v>
      </c>
      <c r="L58" s="164">
        <v>28.8</v>
      </c>
    </row>
    <row r="59" spans="2:13" ht="15.75">
      <c r="B59" s="152" t="s">
        <v>54</v>
      </c>
      <c r="C59" s="154" t="s">
        <v>57</v>
      </c>
      <c r="D59" s="155">
        <v>33.200000000000003</v>
      </c>
      <c r="E59" s="164">
        <v>41.7</v>
      </c>
      <c r="F59" s="164">
        <v>28.2</v>
      </c>
      <c r="G59" s="164">
        <v>32.799999999999997</v>
      </c>
      <c r="H59" s="164">
        <v>40.799999999999997</v>
      </c>
      <c r="I59" s="164">
        <v>28.2</v>
      </c>
      <c r="J59" s="164">
        <v>36.700000000000003</v>
      </c>
      <c r="K59" s="164">
        <v>50.5</v>
      </c>
      <c r="L59" s="164">
        <v>28.2</v>
      </c>
    </row>
    <row r="60" spans="2:13" ht="15.75">
      <c r="B60" s="161" t="s">
        <v>55</v>
      </c>
      <c r="C60" s="154" t="s">
        <v>58</v>
      </c>
      <c r="D60" s="155">
        <v>33.6</v>
      </c>
      <c r="E60" s="164">
        <v>42</v>
      </c>
      <c r="F60" s="164">
        <v>28.6</v>
      </c>
      <c r="G60" s="164">
        <v>33.299999999999997</v>
      </c>
      <c r="H60" s="164">
        <v>41.5</v>
      </c>
      <c r="I60" s="164">
        <v>28.5</v>
      </c>
      <c r="J60" s="164">
        <v>36</v>
      </c>
      <c r="K60" s="164">
        <v>47.7</v>
      </c>
      <c r="L60" s="164">
        <v>28.9</v>
      </c>
    </row>
    <row r="61" spans="2:13">
      <c r="B61" s="162"/>
      <c r="C61" s="154" t="s">
        <v>59</v>
      </c>
      <c r="D61" s="164">
        <v>34.6</v>
      </c>
      <c r="E61" s="164">
        <v>42.3</v>
      </c>
      <c r="F61" s="164">
        <v>29.9</v>
      </c>
      <c r="G61" s="164">
        <v>34.4</v>
      </c>
      <c r="H61" s="164">
        <v>41.7</v>
      </c>
      <c r="I61" s="164">
        <v>30</v>
      </c>
      <c r="J61" s="164">
        <v>37</v>
      </c>
      <c r="K61" s="164">
        <v>48.5</v>
      </c>
      <c r="L61" s="164">
        <v>29.7</v>
      </c>
    </row>
    <row r="62" spans="2:13">
      <c r="B62" s="162"/>
      <c r="C62" s="153">
        <v>1999</v>
      </c>
      <c r="D62" s="123">
        <v>23.6</v>
      </c>
      <c r="E62" s="164">
        <v>28</v>
      </c>
      <c r="F62" s="164">
        <v>20.8</v>
      </c>
      <c r="G62" s="164">
        <v>23.4</v>
      </c>
      <c r="H62" s="164">
        <v>27.7</v>
      </c>
      <c r="I62" s="164">
        <v>20.8</v>
      </c>
      <c r="J62" s="164">
        <v>25.6</v>
      </c>
      <c r="K62" s="164">
        <v>32.4</v>
      </c>
      <c r="L62" s="164">
        <v>21.3</v>
      </c>
    </row>
    <row r="63" spans="2:13">
      <c r="B63" s="162"/>
      <c r="C63" s="8">
        <v>2000</v>
      </c>
      <c r="D63" s="123">
        <v>23.7</v>
      </c>
      <c r="E63" s="123">
        <v>28.1</v>
      </c>
      <c r="F63" s="123">
        <v>20.9</v>
      </c>
      <c r="G63" s="123">
        <v>23.5</v>
      </c>
      <c r="H63" s="123">
        <v>27.7</v>
      </c>
      <c r="I63" s="123">
        <v>20.9</v>
      </c>
      <c r="J63" s="123">
        <v>25.8</v>
      </c>
      <c r="K63" s="123">
        <v>32.700000000000003</v>
      </c>
      <c r="L63" s="123">
        <v>21.4</v>
      </c>
    </row>
    <row r="64" spans="2:13">
      <c r="B64" s="162"/>
      <c r="C64" s="8">
        <v>2001</v>
      </c>
      <c r="D64" s="123">
        <v>22</v>
      </c>
      <c r="E64" s="123">
        <v>26.6</v>
      </c>
      <c r="F64" s="123">
        <v>19.2</v>
      </c>
      <c r="G64" s="123">
        <v>21.7</v>
      </c>
      <c r="H64" s="123">
        <v>26</v>
      </c>
      <c r="I64" s="123">
        <v>19.100000000000001</v>
      </c>
      <c r="J64" s="123">
        <v>24.1</v>
      </c>
      <c r="K64" s="123">
        <v>32.299999999999997</v>
      </c>
      <c r="L64" s="123">
        <v>19.399999999999999</v>
      </c>
    </row>
    <row r="65" spans="2:12">
      <c r="B65" s="162"/>
      <c r="C65" s="8">
        <v>2002</v>
      </c>
      <c r="D65" s="123">
        <v>22.6</v>
      </c>
      <c r="E65" s="123">
        <v>27</v>
      </c>
      <c r="F65" s="123">
        <v>19.899999999999999</v>
      </c>
      <c r="G65" s="123">
        <v>22.6</v>
      </c>
      <c r="H65" s="123">
        <v>26.7</v>
      </c>
      <c r="I65" s="123">
        <v>19.899999999999999</v>
      </c>
      <c r="J65" s="123">
        <v>24</v>
      </c>
      <c r="K65" s="123">
        <v>30.8</v>
      </c>
      <c r="L65" s="123">
        <v>20</v>
      </c>
    </row>
    <row r="66" spans="2:12">
      <c r="B66" s="162"/>
      <c r="C66" s="8">
        <v>2003</v>
      </c>
      <c r="D66" s="123">
        <v>22</v>
      </c>
      <c r="E66" s="123">
        <v>26.1</v>
      </c>
      <c r="F66" s="123">
        <v>19.399999999999999</v>
      </c>
      <c r="G66" s="123">
        <v>21.9</v>
      </c>
      <c r="H66" s="123">
        <v>25.7</v>
      </c>
      <c r="I66" s="123">
        <v>19.5</v>
      </c>
      <c r="J66" s="123">
        <v>23.3</v>
      </c>
      <c r="K66" s="123">
        <v>30.9</v>
      </c>
      <c r="L66" s="123">
        <v>18.7</v>
      </c>
    </row>
    <row r="67" spans="2:12">
      <c r="B67" s="162"/>
      <c r="C67" s="8">
        <v>2004</v>
      </c>
      <c r="D67" s="123">
        <v>19.8</v>
      </c>
      <c r="E67" s="123">
        <v>23.7</v>
      </c>
      <c r="F67" s="123">
        <v>17.3</v>
      </c>
      <c r="G67" s="123">
        <v>19.600000000000001</v>
      </c>
      <c r="H67" s="123">
        <v>23.3</v>
      </c>
      <c r="I67" s="123">
        <v>17.2</v>
      </c>
      <c r="J67" s="123">
        <v>22.3</v>
      </c>
      <c r="K67" s="123">
        <v>29.1</v>
      </c>
      <c r="L67" s="123">
        <v>18.2</v>
      </c>
    </row>
    <row r="68" spans="2:12">
      <c r="B68" s="162"/>
      <c r="C68" s="8">
        <v>2005</v>
      </c>
      <c r="D68" s="123">
        <v>20.3</v>
      </c>
      <c r="E68" s="123">
        <v>23.9</v>
      </c>
      <c r="F68" s="123">
        <v>17.899999999999999</v>
      </c>
      <c r="G68" s="123">
        <v>20.2</v>
      </c>
      <c r="H68" s="123">
        <v>23.6</v>
      </c>
      <c r="I68" s="123">
        <v>18</v>
      </c>
      <c r="J68" s="123">
        <v>21.7</v>
      </c>
      <c r="K68" s="123">
        <v>26.9</v>
      </c>
      <c r="L68" s="123">
        <v>18.399999999999999</v>
      </c>
    </row>
    <row r="69" spans="2:12">
      <c r="B69" s="162"/>
      <c r="C69" s="8">
        <v>2006</v>
      </c>
      <c r="D69" s="123">
        <v>17.8</v>
      </c>
      <c r="E69" s="123">
        <v>21.2</v>
      </c>
      <c r="F69" s="123">
        <v>15.5</v>
      </c>
      <c r="G69" s="123">
        <v>17.7</v>
      </c>
      <c r="H69" s="123">
        <v>20.9</v>
      </c>
      <c r="I69" s="123">
        <v>15.5</v>
      </c>
      <c r="J69" s="123">
        <v>19.600000000000001</v>
      </c>
      <c r="K69" s="123">
        <v>24.4</v>
      </c>
      <c r="L69" s="123">
        <v>16.7</v>
      </c>
    </row>
    <row r="70" spans="2:12">
      <c r="B70" s="162"/>
      <c r="C70" s="8">
        <v>2007</v>
      </c>
      <c r="D70" s="123">
        <v>16.2</v>
      </c>
      <c r="E70" s="123">
        <v>19.3</v>
      </c>
      <c r="F70" s="123">
        <v>14.2</v>
      </c>
      <c r="G70" s="123">
        <v>16</v>
      </c>
      <c r="H70" s="123">
        <v>18.899999999999999</v>
      </c>
      <c r="I70" s="123">
        <v>14.1</v>
      </c>
      <c r="J70" s="123">
        <v>18.399999999999999</v>
      </c>
      <c r="K70" s="123">
        <v>23.6</v>
      </c>
      <c r="L70" s="123">
        <v>15.2</v>
      </c>
    </row>
    <row r="71" spans="2:12">
      <c r="B71" s="162"/>
      <c r="C71" s="8">
        <v>2008</v>
      </c>
      <c r="D71" s="123">
        <v>16.899999999999999</v>
      </c>
      <c r="E71" s="123">
        <v>19.899999999999999</v>
      </c>
      <c r="F71" s="123">
        <v>15</v>
      </c>
      <c r="G71" s="123">
        <v>16.7</v>
      </c>
      <c r="H71" s="123">
        <v>19.5</v>
      </c>
      <c r="I71" s="123">
        <v>14.9</v>
      </c>
      <c r="J71" s="123">
        <v>18.899999999999999</v>
      </c>
      <c r="K71" s="123">
        <v>23.2</v>
      </c>
      <c r="L71" s="123">
        <v>16.100000000000001</v>
      </c>
    </row>
    <row r="72" spans="2:12">
      <c r="B72" s="162"/>
      <c r="C72" s="8">
        <v>2009</v>
      </c>
      <c r="D72" s="123">
        <v>16.2</v>
      </c>
      <c r="E72" s="123">
        <v>19.399999999999999</v>
      </c>
      <c r="F72" s="123">
        <v>14.1</v>
      </c>
      <c r="G72" s="123">
        <v>16</v>
      </c>
      <c r="H72" s="123">
        <v>19.100000000000001</v>
      </c>
      <c r="I72" s="123">
        <v>14</v>
      </c>
      <c r="J72" s="123">
        <v>18.100000000000001</v>
      </c>
      <c r="K72" s="123">
        <v>22.9</v>
      </c>
      <c r="L72" s="123">
        <v>15.5</v>
      </c>
    </row>
    <row r="73" spans="2:12">
      <c r="B73" s="162"/>
      <c r="C73" s="8">
        <v>2010</v>
      </c>
      <c r="D73" s="123">
        <v>15.1</v>
      </c>
      <c r="E73" s="123">
        <v>18.2</v>
      </c>
      <c r="F73" s="123">
        <v>13.1</v>
      </c>
      <c r="G73" s="123">
        <v>14.9</v>
      </c>
      <c r="H73" s="123">
        <v>17.8</v>
      </c>
      <c r="I73" s="123">
        <v>13</v>
      </c>
      <c r="J73" s="123">
        <v>16.8</v>
      </c>
      <c r="K73" s="123">
        <v>21.3</v>
      </c>
      <c r="L73" s="123">
        <v>14.1</v>
      </c>
    </row>
    <row r="74" spans="2:12">
      <c r="B74" s="162"/>
      <c r="C74" s="8">
        <v>2011</v>
      </c>
      <c r="D74" s="123">
        <v>15.7</v>
      </c>
      <c r="E74" s="123">
        <v>18.8</v>
      </c>
      <c r="F74" s="123">
        <v>13.7</v>
      </c>
      <c r="G74" s="123">
        <v>15.6</v>
      </c>
      <c r="H74" s="123">
        <v>18.600000000000001</v>
      </c>
      <c r="I74" s="123">
        <v>13.7</v>
      </c>
      <c r="J74" s="123">
        <v>16.8</v>
      </c>
      <c r="K74" s="123">
        <v>20.6</v>
      </c>
      <c r="L74" s="123">
        <v>14.6</v>
      </c>
    </row>
    <row r="75" spans="2:12">
      <c r="B75" s="162"/>
      <c r="C75" s="8">
        <v>2012</v>
      </c>
      <c r="D75" s="123">
        <v>14.4</v>
      </c>
      <c r="E75" s="123">
        <v>17.3</v>
      </c>
      <c r="F75" s="123">
        <v>12.5</v>
      </c>
      <c r="G75" s="123">
        <v>14.3</v>
      </c>
      <c r="H75" s="123">
        <v>17</v>
      </c>
      <c r="I75" s="123">
        <v>12.5</v>
      </c>
      <c r="J75" s="123">
        <v>15.7</v>
      </c>
      <c r="K75" s="123">
        <v>19.8</v>
      </c>
      <c r="L75" s="123">
        <v>13.3</v>
      </c>
    </row>
    <row r="76" spans="2:12">
      <c r="B76" s="162"/>
      <c r="C76" s="8">
        <v>2013</v>
      </c>
      <c r="D76" s="123">
        <v>15.9</v>
      </c>
      <c r="E76" s="123">
        <v>18.600000000000001</v>
      </c>
      <c r="F76" s="123">
        <v>14</v>
      </c>
      <c r="G76" s="123">
        <v>15.8</v>
      </c>
      <c r="H76" s="123">
        <v>18.3</v>
      </c>
      <c r="I76" s="123">
        <v>14</v>
      </c>
      <c r="J76" s="123">
        <v>16.7</v>
      </c>
      <c r="K76" s="123">
        <v>20.8</v>
      </c>
      <c r="L76" s="123">
        <v>14.2</v>
      </c>
    </row>
    <row r="77" spans="2:12">
      <c r="B77" s="162"/>
      <c r="C77" s="8">
        <v>2014</v>
      </c>
      <c r="D77" s="123">
        <v>15.1</v>
      </c>
      <c r="E77" s="123">
        <v>17.8</v>
      </c>
      <c r="F77" s="123">
        <v>13.2</v>
      </c>
      <c r="G77" s="123">
        <v>15.1</v>
      </c>
      <c r="H77" s="123">
        <v>17.600000000000001</v>
      </c>
      <c r="I77" s="123">
        <v>13.3</v>
      </c>
      <c r="J77" s="123">
        <v>16.100000000000001</v>
      </c>
      <c r="K77" s="123">
        <v>20</v>
      </c>
      <c r="L77" s="123">
        <v>13.7</v>
      </c>
    </row>
    <row r="78" spans="2:12">
      <c r="B78" s="167"/>
      <c r="C78" s="6"/>
      <c r="D78" s="171"/>
      <c r="E78" s="171"/>
      <c r="F78" s="171"/>
      <c r="G78" s="171"/>
      <c r="H78" s="171"/>
      <c r="I78" s="171"/>
      <c r="J78" s="171"/>
      <c r="K78" s="171"/>
      <c r="L78" s="171"/>
    </row>
    <row r="79" spans="2:12" ht="30.75" customHeight="1">
      <c r="B79" s="350" t="s">
        <v>630</v>
      </c>
      <c r="C79" s="351"/>
      <c r="D79" s="351"/>
      <c r="E79" s="351"/>
      <c r="F79" s="351"/>
      <c r="G79" s="351"/>
      <c r="H79" s="351"/>
      <c r="I79" s="351"/>
      <c r="J79" s="351"/>
      <c r="K79" s="351"/>
      <c r="L79" s="351"/>
    </row>
    <row r="80" spans="2:12" ht="54.75" customHeight="1">
      <c r="B80" s="350" t="s">
        <v>60</v>
      </c>
      <c r="C80" s="351"/>
      <c r="D80" s="351"/>
      <c r="E80" s="351"/>
      <c r="F80" s="351"/>
      <c r="G80" s="351"/>
      <c r="H80" s="351"/>
      <c r="I80" s="351"/>
      <c r="J80" s="351"/>
      <c r="K80" s="351"/>
      <c r="L80" s="351"/>
    </row>
    <row r="81" spans="2:12" ht="82.5" customHeight="1">
      <c r="B81" s="350" t="s">
        <v>107</v>
      </c>
      <c r="C81" s="351"/>
      <c r="D81" s="351"/>
      <c r="E81" s="351"/>
      <c r="F81" s="351"/>
      <c r="G81" s="351"/>
      <c r="H81" s="351"/>
      <c r="I81" s="351"/>
      <c r="J81" s="351"/>
      <c r="K81" s="351"/>
      <c r="L81" s="351"/>
    </row>
    <row r="82" spans="2:12" ht="30.75" customHeight="1">
      <c r="B82" s="350" t="s">
        <v>62</v>
      </c>
      <c r="C82" s="351"/>
      <c r="D82" s="351"/>
      <c r="E82" s="351"/>
      <c r="F82" s="351"/>
      <c r="G82" s="351"/>
      <c r="H82" s="351"/>
      <c r="I82" s="351"/>
      <c r="J82" s="351"/>
      <c r="K82" s="351"/>
      <c r="L82" s="351"/>
    </row>
  </sheetData>
  <mergeCells count="6">
    <mergeCell ref="B81:L81"/>
    <mergeCell ref="B82:L82"/>
    <mergeCell ref="B5:B6"/>
    <mergeCell ref="C5:C6"/>
    <mergeCell ref="B79:L79"/>
    <mergeCell ref="B80:L80"/>
  </mergeCells>
  <phoneticPr fontId="10"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48"/>
    </row>
    <row r="2" spans="1:12">
      <c r="A2" s="212"/>
      <c r="B2" s="3" t="s">
        <v>111</v>
      </c>
      <c r="C2" s="4"/>
      <c r="D2" s="4"/>
      <c r="E2" s="4"/>
      <c r="F2" s="4"/>
      <c r="G2" s="4"/>
      <c r="H2" s="4"/>
      <c r="I2" s="4"/>
      <c r="J2" s="4"/>
      <c r="K2" s="4"/>
      <c r="L2" s="4"/>
    </row>
    <row r="3" spans="1:12" ht="15.75">
      <c r="B3" s="5" t="s">
        <v>112</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c r="B7" s="11"/>
      <c r="C7" s="153" t="s">
        <v>166</v>
      </c>
      <c r="D7" s="170">
        <v>20.7</v>
      </c>
      <c r="E7" s="170">
        <v>20.3</v>
      </c>
      <c r="F7" s="170">
        <v>20.9</v>
      </c>
      <c r="G7" s="170">
        <v>19.899999999999999</v>
      </c>
      <c r="H7" s="170">
        <v>20</v>
      </c>
      <c r="I7" s="170">
        <v>19.8</v>
      </c>
      <c r="J7" s="170">
        <v>28.2</v>
      </c>
      <c r="K7" s="170">
        <v>23.7</v>
      </c>
      <c r="L7" s="170">
        <v>31.3</v>
      </c>
    </row>
    <row r="8" spans="1:12">
      <c r="B8" s="11"/>
      <c r="C8" s="153" t="s">
        <v>252</v>
      </c>
      <c r="D8" s="156">
        <v>20.7</v>
      </c>
      <c r="E8" s="156">
        <v>22.5</v>
      </c>
      <c r="F8" s="156">
        <v>19.7</v>
      </c>
      <c r="G8" s="156">
        <v>19.899999999999999</v>
      </c>
      <c r="H8" s="156">
        <v>21.9</v>
      </c>
      <c r="I8" s="156">
        <v>18.600000000000001</v>
      </c>
      <c r="J8" s="156">
        <v>27.1</v>
      </c>
      <c r="K8" s="156">
        <v>26.4</v>
      </c>
      <c r="L8" s="156">
        <v>27.7</v>
      </c>
    </row>
    <row r="9" spans="1:12">
      <c r="B9" s="11"/>
      <c r="C9" s="153" t="s">
        <v>253</v>
      </c>
      <c r="D9" s="156">
        <v>18.600000000000001</v>
      </c>
      <c r="E9" s="156">
        <v>18.8</v>
      </c>
      <c r="F9" s="156">
        <v>18.3</v>
      </c>
      <c r="G9" s="156">
        <v>17.8</v>
      </c>
      <c r="H9" s="156">
        <v>18.3</v>
      </c>
      <c r="I9" s="156">
        <v>17.3</v>
      </c>
      <c r="J9" s="156">
        <v>25</v>
      </c>
      <c r="K9" s="156">
        <v>23.6</v>
      </c>
      <c r="L9" s="156">
        <v>26.6</v>
      </c>
    </row>
    <row r="10" spans="1:12">
      <c r="B10" s="11"/>
      <c r="C10" s="153" t="s">
        <v>254</v>
      </c>
      <c r="D10" s="156">
        <v>19.8</v>
      </c>
      <c r="E10" s="156">
        <v>19</v>
      </c>
      <c r="F10" s="156">
        <v>20.2</v>
      </c>
      <c r="G10" s="156">
        <v>18.899999999999999</v>
      </c>
      <c r="H10" s="156">
        <v>18.5</v>
      </c>
      <c r="I10" s="156">
        <v>19.2</v>
      </c>
      <c r="J10" s="156">
        <v>26.4</v>
      </c>
      <c r="K10" s="156">
        <v>22.6</v>
      </c>
      <c r="L10" s="156">
        <v>28.5</v>
      </c>
    </row>
    <row r="11" spans="1:12">
      <c r="B11" s="11"/>
      <c r="C11" s="153" t="s">
        <v>255</v>
      </c>
      <c r="D11" s="156">
        <v>19.5</v>
      </c>
      <c r="E11" s="156">
        <v>19.8</v>
      </c>
      <c r="F11" s="156">
        <v>19</v>
      </c>
      <c r="G11" s="156">
        <v>18.3</v>
      </c>
      <c r="H11" s="156">
        <v>19.5</v>
      </c>
      <c r="I11" s="156">
        <v>17.399999999999999</v>
      </c>
      <c r="J11" s="156">
        <v>29.7</v>
      </c>
      <c r="K11" s="156">
        <v>23</v>
      </c>
      <c r="L11" s="156">
        <v>33.9</v>
      </c>
    </row>
    <row r="12" spans="1:12" ht="15.75">
      <c r="B12" s="152"/>
      <c r="C12" s="153" t="s">
        <v>256</v>
      </c>
      <c r="D12" s="156">
        <v>17.899999999999999</v>
      </c>
      <c r="E12" s="156">
        <v>19</v>
      </c>
      <c r="F12" s="156">
        <v>17.2</v>
      </c>
      <c r="G12" s="156">
        <v>16.899999999999999</v>
      </c>
      <c r="H12" s="156">
        <v>18.3</v>
      </c>
      <c r="I12" s="156">
        <v>15.9</v>
      </c>
      <c r="J12" s="156">
        <v>26.7</v>
      </c>
      <c r="K12" s="156">
        <v>25.5</v>
      </c>
      <c r="L12" s="156">
        <v>27.5</v>
      </c>
    </row>
    <row r="13" spans="1:12">
      <c r="B13" s="11"/>
      <c r="C13" s="153" t="s">
        <v>257</v>
      </c>
      <c r="D13" s="156">
        <v>19.100000000000001</v>
      </c>
      <c r="E13" s="156">
        <v>19.7</v>
      </c>
      <c r="F13" s="156">
        <v>18.600000000000001</v>
      </c>
      <c r="G13" s="156">
        <v>18.100000000000001</v>
      </c>
      <c r="H13" s="156">
        <v>18.600000000000001</v>
      </c>
      <c r="I13" s="156">
        <v>17.600000000000001</v>
      </c>
      <c r="J13" s="156">
        <v>27.9</v>
      </c>
      <c r="K13" s="156">
        <v>28.6</v>
      </c>
      <c r="L13" s="156">
        <v>27.8</v>
      </c>
    </row>
    <row r="14" spans="1:12">
      <c r="B14" s="11"/>
      <c r="C14" s="153" t="s">
        <v>258</v>
      </c>
      <c r="D14" s="156">
        <v>18.600000000000001</v>
      </c>
      <c r="E14" s="156">
        <v>18.899999999999999</v>
      </c>
      <c r="F14" s="156">
        <v>18.100000000000001</v>
      </c>
      <c r="G14" s="156">
        <v>17.5</v>
      </c>
      <c r="H14" s="156">
        <v>18</v>
      </c>
      <c r="I14" s="156">
        <v>16.899999999999999</v>
      </c>
      <c r="J14" s="156">
        <v>28</v>
      </c>
      <c r="K14" s="156">
        <v>27.3</v>
      </c>
      <c r="L14" s="156">
        <v>27.9</v>
      </c>
    </row>
    <row r="15" spans="1:12" ht="15.75">
      <c r="B15" s="152"/>
      <c r="C15" s="153" t="s">
        <v>259</v>
      </c>
      <c r="D15" s="156">
        <v>19.100000000000001</v>
      </c>
      <c r="E15" s="156">
        <v>20.2</v>
      </c>
      <c r="F15" s="156">
        <v>18.2</v>
      </c>
      <c r="G15" s="156">
        <v>17.7</v>
      </c>
      <c r="H15" s="156">
        <v>19.2</v>
      </c>
      <c r="I15" s="156">
        <v>16.600000000000001</v>
      </c>
      <c r="J15" s="156">
        <v>30.9</v>
      </c>
      <c r="K15" s="156">
        <v>29.3</v>
      </c>
      <c r="L15" s="156">
        <v>31.8</v>
      </c>
    </row>
    <row r="16" spans="1:12">
      <c r="B16" s="11"/>
      <c r="C16" s="153" t="s">
        <v>260</v>
      </c>
      <c r="D16" s="156">
        <v>24.9</v>
      </c>
      <c r="E16" s="156">
        <v>26</v>
      </c>
      <c r="F16" s="156">
        <v>24.1</v>
      </c>
      <c r="G16" s="156">
        <v>22.8</v>
      </c>
      <c r="H16" s="156">
        <v>23.9</v>
      </c>
      <c r="I16" s="156">
        <v>21.9</v>
      </c>
      <c r="J16" s="156">
        <v>42.1</v>
      </c>
      <c r="K16" s="156">
        <v>43.5</v>
      </c>
      <c r="L16" s="156">
        <v>40.6</v>
      </c>
    </row>
    <row r="17" spans="2:12">
      <c r="B17" s="11"/>
      <c r="C17" s="153" t="s">
        <v>167</v>
      </c>
      <c r="D17" s="156">
        <v>24.3</v>
      </c>
      <c r="E17" s="156">
        <v>25.8</v>
      </c>
      <c r="F17" s="156">
        <v>23.1</v>
      </c>
      <c r="G17" s="156">
        <v>22.1</v>
      </c>
      <c r="H17" s="156">
        <v>23.6</v>
      </c>
      <c r="I17" s="156">
        <v>21</v>
      </c>
      <c r="J17" s="156">
        <v>41.4</v>
      </c>
      <c r="K17" s="156">
        <v>43.6</v>
      </c>
      <c r="L17" s="156">
        <v>39.700000000000003</v>
      </c>
    </row>
    <row r="18" spans="2:12">
      <c r="B18" s="11"/>
      <c r="C18" s="153" t="s">
        <v>168</v>
      </c>
      <c r="D18" s="156">
        <v>24.8</v>
      </c>
      <c r="E18" s="156">
        <v>27.6</v>
      </c>
      <c r="F18" s="156">
        <v>22.8</v>
      </c>
      <c r="G18" s="156">
        <v>22.5</v>
      </c>
      <c r="H18" s="156">
        <v>25.7</v>
      </c>
      <c r="I18" s="156">
        <v>20.3</v>
      </c>
      <c r="J18" s="156">
        <v>43.9</v>
      </c>
      <c r="K18" s="156">
        <v>44.3</v>
      </c>
      <c r="L18" s="156">
        <v>42.8</v>
      </c>
    </row>
    <row r="19" spans="2:12">
      <c r="B19" s="11"/>
      <c r="C19" s="153" t="s">
        <v>169</v>
      </c>
      <c r="D19" s="156">
        <v>24.4</v>
      </c>
      <c r="E19" s="156">
        <v>24.9</v>
      </c>
      <c r="F19" s="156">
        <v>23.7</v>
      </c>
      <c r="G19" s="156">
        <v>22.1</v>
      </c>
      <c r="H19" s="156">
        <v>23.1</v>
      </c>
      <c r="I19" s="156">
        <v>21.2</v>
      </c>
      <c r="J19" s="156">
        <v>42</v>
      </c>
      <c r="K19" s="156">
        <v>39.700000000000003</v>
      </c>
      <c r="L19" s="156">
        <v>42.8</v>
      </c>
    </row>
    <row r="20" spans="2:12">
      <c r="B20" s="11"/>
      <c r="C20" s="153" t="s">
        <v>170</v>
      </c>
      <c r="D20" s="156">
        <v>24</v>
      </c>
      <c r="E20" s="156">
        <v>26.2</v>
      </c>
      <c r="F20" s="156">
        <v>22.5</v>
      </c>
      <c r="G20" s="156">
        <v>22.3</v>
      </c>
      <c r="H20" s="156">
        <v>24.8</v>
      </c>
      <c r="I20" s="156">
        <v>20.7</v>
      </c>
      <c r="J20" s="156">
        <v>36.700000000000003</v>
      </c>
      <c r="K20" s="156">
        <v>37.4</v>
      </c>
      <c r="L20" s="156">
        <v>36.299999999999997</v>
      </c>
    </row>
    <row r="21" spans="2:12">
      <c r="B21" s="11"/>
      <c r="C21" s="153">
        <v>1994</v>
      </c>
      <c r="D21" s="156">
        <v>25</v>
      </c>
      <c r="E21" s="156">
        <v>26.7</v>
      </c>
      <c r="F21" s="156">
        <v>23.7</v>
      </c>
      <c r="G21" s="156">
        <v>23.1</v>
      </c>
      <c r="H21" s="156">
        <v>25</v>
      </c>
      <c r="I21" s="156">
        <v>21.7</v>
      </c>
      <c r="J21" s="156">
        <v>40</v>
      </c>
      <c r="K21" s="156">
        <v>40.4</v>
      </c>
      <c r="L21" s="156">
        <v>38.799999999999997</v>
      </c>
    </row>
    <row r="22" spans="2:12" s="14" customFormat="1">
      <c r="B22" s="11"/>
      <c r="C22" s="153">
        <v>1995</v>
      </c>
      <c r="D22" s="156">
        <v>24.8</v>
      </c>
      <c r="E22" s="156">
        <v>27.7</v>
      </c>
      <c r="F22" s="156">
        <v>22.6</v>
      </c>
      <c r="G22" s="156">
        <v>22.6</v>
      </c>
      <c r="H22" s="156">
        <v>25.8</v>
      </c>
      <c r="I22" s="156">
        <v>20.2</v>
      </c>
      <c r="J22" s="156">
        <v>41.8</v>
      </c>
      <c r="K22" s="156">
        <v>42.6</v>
      </c>
      <c r="L22" s="156">
        <v>40.5</v>
      </c>
    </row>
    <row r="23" spans="2:12" ht="15.75">
      <c r="B23" s="152" t="s">
        <v>52</v>
      </c>
      <c r="C23" s="153">
        <v>1996</v>
      </c>
      <c r="D23" s="156">
        <v>25.5</v>
      </c>
      <c r="E23" s="156">
        <v>27</v>
      </c>
      <c r="F23" s="156">
        <v>24.5</v>
      </c>
      <c r="G23" s="156">
        <v>23.8</v>
      </c>
      <c r="H23" s="156">
        <v>26.1</v>
      </c>
      <c r="I23" s="156">
        <v>22.3</v>
      </c>
      <c r="J23" s="156">
        <v>38.5</v>
      </c>
      <c r="K23" s="156">
        <v>34.700000000000003</v>
      </c>
      <c r="L23" s="156">
        <v>41.3</v>
      </c>
    </row>
    <row r="24" spans="2:12">
      <c r="B24" s="11"/>
      <c r="C24" s="153">
        <v>1997</v>
      </c>
      <c r="D24" s="156">
        <v>26.2</v>
      </c>
      <c r="E24" s="156">
        <v>29.9</v>
      </c>
      <c r="F24" s="156">
        <v>23.9</v>
      </c>
      <c r="G24" s="156">
        <v>24</v>
      </c>
      <c r="H24" s="156">
        <v>27.9</v>
      </c>
      <c r="I24" s="156">
        <v>21.7</v>
      </c>
      <c r="J24" s="156">
        <v>42.7</v>
      </c>
      <c r="K24" s="156">
        <v>45.4</v>
      </c>
      <c r="L24" s="156">
        <v>40.6</v>
      </c>
    </row>
    <row r="25" spans="2:12">
      <c r="B25" s="11"/>
      <c r="C25" s="153">
        <v>1998</v>
      </c>
      <c r="D25" s="156">
        <v>25.9</v>
      </c>
      <c r="E25" s="156">
        <v>28.5</v>
      </c>
      <c r="F25" s="156">
        <v>24.2</v>
      </c>
      <c r="G25" s="156">
        <v>24.1</v>
      </c>
      <c r="H25" s="156">
        <v>26.6</v>
      </c>
      <c r="I25" s="156">
        <v>22.4</v>
      </c>
      <c r="J25" s="156">
        <v>40</v>
      </c>
      <c r="K25" s="156">
        <v>44.4</v>
      </c>
      <c r="L25" s="156">
        <v>37.799999999999997</v>
      </c>
    </row>
    <row r="26" spans="2:12">
      <c r="B26" s="11"/>
      <c r="C26" s="153">
        <v>1999</v>
      </c>
      <c r="D26" s="156">
        <v>26.9</v>
      </c>
      <c r="E26" s="156">
        <v>29</v>
      </c>
      <c r="F26" s="156">
        <v>25.4</v>
      </c>
      <c r="G26" s="156">
        <v>24.6</v>
      </c>
      <c r="H26" s="156">
        <v>27</v>
      </c>
      <c r="I26" s="156">
        <v>23</v>
      </c>
      <c r="J26" s="156">
        <v>45</v>
      </c>
      <c r="K26" s="156">
        <v>46.6</v>
      </c>
      <c r="L26" s="156">
        <v>43.7</v>
      </c>
    </row>
    <row r="27" spans="2:12">
      <c r="B27" s="11"/>
      <c r="C27" s="153">
        <v>2000</v>
      </c>
      <c r="D27" s="156">
        <v>27</v>
      </c>
      <c r="E27" s="156">
        <v>29.7</v>
      </c>
      <c r="F27" s="156">
        <v>24.9</v>
      </c>
      <c r="G27" s="156">
        <v>25.3</v>
      </c>
      <c r="H27" s="156">
        <v>28.6</v>
      </c>
      <c r="I27" s="156">
        <v>22.9</v>
      </c>
      <c r="J27" s="156">
        <v>39.700000000000003</v>
      </c>
      <c r="K27" s="156">
        <v>39</v>
      </c>
      <c r="L27" s="156">
        <v>39.700000000000003</v>
      </c>
    </row>
    <row r="28" spans="2:12">
      <c r="B28" s="11"/>
      <c r="C28" s="8">
        <v>2001</v>
      </c>
      <c r="D28" s="156">
        <v>26.9</v>
      </c>
      <c r="E28" s="156">
        <v>28.8</v>
      </c>
      <c r="F28" s="156">
        <v>25.4</v>
      </c>
      <c r="G28" s="156">
        <v>25.2</v>
      </c>
      <c r="H28" s="156">
        <v>27.7</v>
      </c>
      <c r="I28" s="156">
        <v>23.2</v>
      </c>
      <c r="J28" s="156">
        <v>40.799999999999997</v>
      </c>
      <c r="K28" s="156">
        <v>38.700000000000003</v>
      </c>
      <c r="L28" s="156">
        <v>41.6</v>
      </c>
    </row>
    <row r="29" spans="2:12">
      <c r="B29" s="11"/>
      <c r="C29" s="153">
        <v>2002</v>
      </c>
      <c r="D29" s="155">
        <v>27.7</v>
      </c>
      <c r="E29" s="155">
        <v>31.5</v>
      </c>
      <c r="F29" s="155">
        <v>24.9</v>
      </c>
      <c r="G29" s="155">
        <v>25.8</v>
      </c>
      <c r="H29" s="155">
        <v>30</v>
      </c>
      <c r="I29" s="155">
        <v>22.8</v>
      </c>
      <c r="J29" s="155">
        <v>42.8</v>
      </c>
      <c r="K29" s="155">
        <v>44.3</v>
      </c>
      <c r="L29" s="155">
        <v>41.2</v>
      </c>
    </row>
    <row r="30" spans="2:12">
      <c r="B30" s="11"/>
      <c r="C30" s="153">
        <v>2003</v>
      </c>
      <c r="D30" s="155">
        <v>26</v>
      </c>
      <c r="E30" s="155">
        <v>30</v>
      </c>
      <c r="F30" s="155">
        <v>22.9</v>
      </c>
      <c r="G30" s="155">
        <v>24.3</v>
      </c>
      <c r="H30" s="155">
        <v>28.9</v>
      </c>
      <c r="I30" s="155">
        <v>20.8</v>
      </c>
      <c r="J30" s="155">
        <v>39.299999999999997</v>
      </c>
      <c r="K30" s="155">
        <v>39</v>
      </c>
      <c r="L30" s="155">
        <v>38.299999999999997</v>
      </c>
    </row>
    <row r="31" spans="2:12">
      <c r="B31" s="11"/>
      <c r="C31" s="153">
        <v>2004</v>
      </c>
      <c r="D31" s="155">
        <v>28.9</v>
      </c>
      <c r="E31" s="155">
        <v>33.4</v>
      </c>
      <c r="F31" s="155">
        <v>25.5</v>
      </c>
      <c r="G31" s="155">
        <v>26.7</v>
      </c>
      <c r="H31" s="155">
        <v>31.4</v>
      </c>
      <c r="I31" s="155">
        <v>23.2</v>
      </c>
      <c r="J31" s="155">
        <v>43.1</v>
      </c>
      <c r="K31" s="155">
        <v>47.6</v>
      </c>
      <c r="L31" s="155">
        <v>39.9</v>
      </c>
    </row>
    <row r="32" spans="2:12">
      <c r="B32" s="11"/>
      <c r="C32" s="153">
        <v>2005</v>
      </c>
      <c r="D32" s="155">
        <v>27.3</v>
      </c>
      <c r="E32" s="155">
        <v>29.7</v>
      </c>
      <c r="F32" s="155">
        <v>25.6</v>
      </c>
      <c r="G32" s="155">
        <v>25.3</v>
      </c>
      <c r="H32" s="155">
        <v>27.5</v>
      </c>
      <c r="I32" s="155">
        <v>23.6</v>
      </c>
      <c r="J32" s="155">
        <v>40.700000000000003</v>
      </c>
      <c r="K32" s="155">
        <v>45.9</v>
      </c>
      <c r="L32" s="155">
        <v>37.299999999999997</v>
      </c>
    </row>
    <row r="33" spans="2:12">
      <c r="B33" s="11"/>
      <c r="C33" s="153">
        <v>2006</v>
      </c>
      <c r="D33" s="155">
        <v>26.7</v>
      </c>
      <c r="E33" s="155">
        <v>31.2</v>
      </c>
      <c r="F33" s="155">
        <v>23.3</v>
      </c>
      <c r="G33" s="155">
        <v>24.6</v>
      </c>
      <c r="H33" s="155">
        <v>28.9</v>
      </c>
      <c r="I33" s="155">
        <v>21.3</v>
      </c>
      <c r="J33" s="155">
        <v>40.4</v>
      </c>
      <c r="K33" s="155">
        <v>47.7</v>
      </c>
      <c r="L33" s="155">
        <v>36.200000000000003</v>
      </c>
    </row>
    <row r="34" spans="2:12">
      <c r="B34" s="11"/>
      <c r="C34" s="153">
        <v>2007</v>
      </c>
      <c r="D34" s="155">
        <v>26.2</v>
      </c>
      <c r="E34" s="155">
        <v>30.3</v>
      </c>
      <c r="F34" s="155">
        <v>23.2</v>
      </c>
      <c r="G34" s="155">
        <v>24.4</v>
      </c>
      <c r="H34" s="155">
        <v>29</v>
      </c>
      <c r="I34" s="155">
        <v>20.9</v>
      </c>
      <c r="J34" s="155">
        <v>38.1</v>
      </c>
      <c r="K34" s="155">
        <v>39.5</v>
      </c>
      <c r="L34" s="155">
        <v>36.9</v>
      </c>
    </row>
    <row r="35" spans="2:12">
      <c r="B35" s="11"/>
      <c r="C35" s="153">
        <v>2008</v>
      </c>
      <c r="D35" s="155">
        <v>25.2</v>
      </c>
      <c r="E35" s="155">
        <v>29.1</v>
      </c>
      <c r="F35" s="155">
        <v>22.1</v>
      </c>
      <c r="G35" s="155">
        <v>23.2</v>
      </c>
      <c r="H35" s="155">
        <v>27.1</v>
      </c>
      <c r="I35" s="155">
        <v>20.2</v>
      </c>
      <c r="J35" s="155">
        <v>39.700000000000003</v>
      </c>
      <c r="K35" s="155">
        <v>44.7</v>
      </c>
      <c r="L35" s="155">
        <v>35.5</v>
      </c>
    </row>
    <row r="36" spans="2:12">
      <c r="B36" s="11"/>
      <c r="C36" s="153">
        <v>2009</v>
      </c>
      <c r="D36" s="155">
        <v>24.2</v>
      </c>
      <c r="E36" s="155">
        <v>28.5</v>
      </c>
      <c r="F36" s="155">
        <v>21</v>
      </c>
      <c r="G36" s="155">
        <v>22.2</v>
      </c>
      <c r="H36" s="155">
        <v>26.3</v>
      </c>
      <c r="I36" s="155">
        <v>19.2</v>
      </c>
      <c r="J36" s="155">
        <v>37.6</v>
      </c>
      <c r="K36" s="155">
        <v>43.3</v>
      </c>
      <c r="L36" s="155">
        <v>32.9</v>
      </c>
    </row>
    <row r="37" spans="2:12">
      <c r="B37" s="11"/>
      <c r="C37" s="153">
        <v>2010</v>
      </c>
      <c r="D37" s="155">
        <v>23.9</v>
      </c>
      <c r="E37" s="155">
        <v>27.1</v>
      </c>
      <c r="F37" s="155">
        <v>21.5</v>
      </c>
      <c r="G37" s="155">
        <v>22.3</v>
      </c>
      <c r="H37" s="155">
        <v>25.6</v>
      </c>
      <c r="I37" s="155">
        <v>19.7</v>
      </c>
      <c r="J37" s="155">
        <v>36</v>
      </c>
      <c r="K37" s="155">
        <v>38.4</v>
      </c>
      <c r="L37" s="155">
        <v>34.299999999999997</v>
      </c>
    </row>
    <row r="38" spans="2:12">
      <c r="B38" s="11"/>
      <c r="C38" s="153">
        <v>2011</v>
      </c>
      <c r="D38" s="155">
        <v>24.2</v>
      </c>
      <c r="E38" s="155">
        <v>28</v>
      </c>
      <c r="F38" s="155">
        <v>21.1</v>
      </c>
      <c r="G38" s="155">
        <v>22.4</v>
      </c>
      <c r="H38" s="155">
        <v>26.1</v>
      </c>
      <c r="I38" s="155">
        <v>19.399999999999999</v>
      </c>
      <c r="J38" s="155">
        <v>35.700000000000003</v>
      </c>
      <c r="K38" s="155">
        <v>40</v>
      </c>
      <c r="L38" s="155">
        <v>32.299999999999997</v>
      </c>
    </row>
    <row r="39" spans="2:12">
      <c r="B39" s="11"/>
      <c r="C39" s="153">
        <v>2012</v>
      </c>
      <c r="D39" s="155">
        <v>23</v>
      </c>
      <c r="E39" s="155">
        <v>27.6</v>
      </c>
      <c r="F39" s="155">
        <v>19.600000000000001</v>
      </c>
      <c r="G39" s="155">
        <v>21.6</v>
      </c>
      <c r="H39" s="155">
        <v>26.3</v>
      </c>
      <c r="I39" s="155">
        <v>18</v>
      </c>
      <c r="J39" s="155">
        <v>33.9</v>
      </c>
      <c r="K39" s="155">
        <v>36.299999999999997</v>
      </c>
      <c r="L39" s="155">
        <v>32</v>
      </c>
    </row>
    <row r="40" spans="2:12">
      <c r="B40" s="11"/>
      <c r="C40" s="153">
        <v>2013</v>
      </c>
      <c r="D40" s="155">
        <v>23.7</v>
      </c>
      <c r="E40" s="155">
        <v>28.5</v>
      </c>
      <c r="F40" s="155">
        <v>19.899999999999999</v>
      </c>
      <c r="G40" s="155">
        <v>21.6</v>
      </c>
      <c r="H40" s="155">
        <v>26.6</v>
      </c>
      <c r="I40" s="155">
        <v>17.7</v>
      </c>
      <c r="J40" s="155">
        <v>38.700000000000003</v>
      </c>
      <c r="K40" s="155">
        <v>42.5</v>
      </c>
      <c r="L40" s="155">
        <v>35.4</v>
      </c>
    </row>
    <row r="41" spans="2:12">
      <c r="B41" s="11"/>
      <c r="C41" s="153">
        <v>2014</v>
      </c>
      <c r="D41" s="155">
        <v>23.6</v>
      </c>
      <c r="E41" s="155">
        <v>29.2</v>
      </c>
      <c r="F41" s="155">
        <v>19.2</v>
      </c>
      <c r="G41" s="155">
        <v>21.5</v>
      </c>
      <c r="H41" s="155">
        <v>26.8</v>
      </c>
      <c r="I41" s="155">
        <v>17.3</v>
      </c>
      <c r="J41" s="155">
        <v>38.9</v>
      </c>
      <c r="K41" s="155">
        <v>47.7</v>
      </c>
      <c r="L41" s="155">
        <v>32.700000000000003</v>
      </c>
    </row>
    <row r="42" spans="2:12">
      <c r="B42" s="11"/>
      <c r="C42" s="153"/>
      <c r="D42" s="155"/>
      <c r="E42" s="155"/>
      <c r="F42" s="155"/>
      <c r="G42" s="155"/>
      <c r="H42" s="155"/>
      <c r="I42" s="155"/>
      <c r="J42" s="155"/>
      <c r="K42" s="155"/>
      <c r="L42" s="155"/>
    </row>
    <row r="43" spans="2:12">
      <c r="B43" s="62"/>
      <c r="C43" s="159" t="s">
        <v>166</v>
      </c>
      <c r="D43" s="160">
        <v>18.100000000000001</v>
      </c>
      <c r="E43" s="160">
        <v>18.100000000000001</v>
      </c>
      <c r="F43" s="160">
        <v>18</v>
      </c>
      <c r="G43" s="160">
        <v>16.7</v>
      </c>
      <c r="H43" s="160">
        <v>17.2</v>
      </c>
      <c r="I43" s="160">
        <v>16.2</v>
      </c>
      <c r="J43" s="160">
        <v>32.700000000000003</v>
      </c>
      <c r="K43" s="160">
        <v>28.1</v>
      </c>
      <c r="L43" s="160">
        <v>35.799999999999997</v>
      </c>
    </row>
    <row r="44" spans="2:12">
      <c r="B44" s="11"/>
      <c r="C44" s="153" t="s">
        <v>252</v>
      </c>
      <c r="D44" s="46">
        <v>17.600000000000001</v>
      </c>
      <c r="E44" s="46">
        <v>17.600000000000001</v>
      </c>
      <c r="F44" s="46">
        <v>17.399999999999999</v>
      </c>
      <c r="G44" s="46">
        <v>16.3</v>
      </c>
      <c r="H44" s="46">
        <v>16.8</v>
      </c>
      <c r="I44" s="46">
        <v>15.7</v>
      </c>
      <c r="J44" s="46">
        <v>31.5</v>
      </c>
      <c r="K44" s="46">
        <v>26.3</v>
      </c>
      <c r="L44" s="46">
        <v>34.799999999999997</v>
      </c>
    </row>
    <row r="45" spans="2:12">
      <c r="B45" s="11"/>
      <c r="C45" s="153" t="s">
        <v>253</v>
      </c>
      <c r="D45" s="46">
        <v>17.2</v>
      </c>
      <c r="E45" s="46">
        <v>17.2</v>
      </c>
      <c r="F45" s="46">
        <v>17</v>
      </c>
      <c r="G45" s="46">
        <v>16</v>
      </c>
      <c r="H45" s="46">
        <v>16.399999999999999</v>
      </c>
      <c r="I45" s="46">
        <v>15.5</v>
      </c>
      <c r="J45" s="46">
        <v>29.5</v>
      </c>
      <c r="K45" s="46">
        <v>25.4</v>
      </c>
      <c r="L45" s="46">
        <v>32.200000000000003</v>
      </c>
    </row>
    <row r="46" spans="2:12">
      <c r="B46" s="11"/>
      <c r="C46" s="153" t="s">
        <v>254</v>
      </c>
      <c r="D46" s="46">
        <v>17.600000000000001</v>
      </c>
      <c r="E46" s="46">
        <v>17.5</v>
      </c>
      <c r="F46" s="46">
        <v>17.600000000000001</v>
      </c>
      <c r="G46" s="46">
        <v>16.3</v>
      </c>
      <c r="H46" s="46">
        <v>16.600000000000001</v>
      </c>
      <c r="I46" s="46">
        <v>15.9</v>
      </c>
      <c r="J46" s="46">
        <v>32</v>
      </c>
      <c r="K46" s="46">
        <v>27.8</v>
      </c>
      <c r="L46" s="46">
        <v>34.700000000000003</v>
      </c>
    </row>
    <row r="47" spans="2:12">
      <c r="B47" s="11"/>
      <c r="C47" s="153" t="s">
        <v>255</v>
      </c>
      <c r="D47" s="46">
        <v>17.2</v>
      </c>
      <c r="E47" s="46">
        <v>17.7</v>
      </c>
      <c r="F47" s="46">
        <v>16.7</v>
      </c>
      <c r="G47" s="46">
        <v>15.8</v>
      </c>
      <c r="H47" s="46">
        <v>16.7</v>
      </c>
      <c r="I47" s="46">
        <v>15.1</v>
      </c>
      <c r="J47" s="46">
        <v>31.6</v>
      </c>
      <c r="K47" s="46">
        <v>28.2</v>
      </c>
      <c r="L47" s="46">
        <v>33.700000000000003</v>
      </c>
    </row>
    <row r="48" spans="2:12" ht="15.75">
      <c r="B48" s="152"/>
      <c r="C48" s="153" t="s">
        <v>256</v>
      </c>
      <c r="D48" s="46">
        <v>17.399999999999999</v>
      </c>
      <c r="E48" s="46">
        <v>17.7</v>
      </c>
      <c r="F48" s="46">
        <v>17</v>
      </c>
      <c r="G48" s="46">
        <v>15.9</v>
      </c>
      <c r="H48" s="46">
        <v>16.600000000000001</v>
      </c>
      <c r="I48" s="46">
        <v>15.3</v>
      </c>
      <c r="J48" s="46">
        <v>33</v>
      </c>
      <c r="K48" s="46">
        <v>29.1</v>
      </c>
      <c r="L48" s="46">
        <v>35.299999999999997</v>
      </c>
    </row>
    <row r="49" spans="2:12" ht="15.75">
      <c r="B49" s="161"/>
      <c r="C49" s="153" t="s">
        <v>257</v>
      </c>
      <c r="D49" s="46">
        <v>17.2</v>
      </c>
      <c r="E49" s="46">
        <v>17.5</v>
      </c>
      <c r="F49" s="46">
        <v>16.8</v>
      </c>
      <c r="G49" s="46">
        <v>15.6</v>
      </c>
      <c r="H49" s="46">
        <v>16.399999999999999</v>
      </c>
      <c r="I49" s="46">
        <v>15</v>
      </c>
      <c r="J49" s="46">
        <v>33.5</v>
      </c>
      <c r="K49" s="46">
        <v>29.4</v>
      </c>
      <c r="L49" s="46">
        <v>35.9</v>
      </c>
    </row>
    <row r="50" spans="2:12" ht="15.75">
      <c r="B50" s="152"/>
      <c r="C50" s="153" t="s">
        <v>258</v>
      </c>
      <c r="D50" s="46">
        <v>17.399999999999999</v>
      </c>
      <c r="E50" s="46">
        <v>18</v>
      </c>
      <c r="F50" s="46">
        <v>16.899999999999999</v>
      </c>
      <c r="G50" s="46">
        <v>15.9</v>
      </c>
      <c r="H50" s="46">
        <v>17</v>
      </c>
      <c r="I50" s="46">
        <v>15</v>
      </c>
      <c r="J50" s="46">
        <v>33.799999999999997</v>
      </c>
      <c r="K50" s="46">
        <v>29.9</v>
      </c>
      <c r="L50" s="46">
        <v>36</v>
      </c>
    </row>
    <row r="51" spans="2:12" ht="15.75">
      <c r="B51" s="161"/>
      <c r="C51" s="153" t="s">
        <v>259</v>
      </c>
      <c r="D51" s="46">
        <v>18</v>
      </c>
      <c r="E51" s="46">
        <v>18.7</v>
      </c>
      <c r="F51" s="46">
        <v>17.5</v>
      </c>
      <c r="G51" s="46">
        <v>16.3</v>
      </c>
      <c r="H51" s="46">
        <v>17.5</v>
      </c>
      <c r="I51" s="46">
        <v>15.5</v>
      </c>
      <c r="J51" s="46">
        <v>35.700000000000003</v>
      </c>
      <c r="K51" s="46">
        <v>32.799999999999997</v>
      </c>
      <c r="L51" s="46">
        <v>37.200000000000003</v>
      </c>
    </row>
    <row r="52" spans="2:12">
      <c r="B52" s="11"/>
      <c r="C52" s="153" t="s">
        <v>260</v>
      </c>
      <c r="D52" s="46">
        <v>20.5</v>
      </c>
      <c r="E52" s="46">
        <v>21.3</v>
      </c>
      <c r="F52" s="46">
        <v>19.8</v>
      </c>
      <c r="G52" s="46">
        <v>18.7</v>
      </c>
      <c r="H52" s="46">
        <v>19.8</v>
      </c>
      <c r="I52" s="46">
        <v>17.7</v>
      </c>
      <c r="J52" s="46">
        <v>40.1</v>
      </c>
      <c r="K52" s="46">
        <v>37.4</v>
      </c>
      <c r="L52" s="46">
        <v>41.4</v>
      </c>
    </row>
    <row r="53" spans="2:12">
      <c r="B53" s="11"/>
      <c r="C53" s="153" t="s">
        <v>167</v>
      </c>
      <c r="D53" s="46">
        <v>20.7</v>
      </c>
      <c r="E53" s="46">
        <v>21.7</v>
      </c>
      <c r="F53" s="46">
        <v>19.899999999999999</v>
      </c>
      <c r="G53" s="46">
        <v>18.8</v>
      </c>
      <c r="H53" s="46">
        <v>20.3</v>
      </c>
      <c r="I53" s="46">
        <v>17.600000000000001</v>
      </c>
      <c r="J53" s="46">
        <v>40.5</v>
      </c>
      <c r="K53" s="46">
        <v>37.299999999999997</v>
      </c>
      <c r="L53" s="46">
        <v>42.2</v>
      </c>
    </row>
    <row r="54" spans="2:12">
      <c r="B54" s="11"/>
      <c r="C54" s="153" t="s">
        <v>168</v>
      </c>
      <c r="D54" s="46">
        <v>20.7</v>
      </c>
      <c r="E54" s="46">
        <v>22</v>
      </c>
      <c r="F54" s="46">
        <v>19.8</v>
      </c>
      <c r="G54" s="46">
        <v>18.8</v>
      </c>
      <c r="H54" s="46">
        <v>20.5</v>
      </c>
      <c r="I54" s="46">
        <v>17.5</v>
      </c>
      <c r="J54" s="46">
        <v>41.7</v>
      </c>
      <c r="K54" s="46">
        <v>39.200000000000003</v>
      </c>
      <c r="L54" s="46">
        <v>42.9</v>
      </c>
    </row>
    <row r="55" spans="2:12">
      <c r="B55" s="11"/>
      <c r="C55" s="153">
        <v>1992</v>
      </c>
      <c r="D55" s="46">
        <v>20.8</v>
      </c>
      <c r="E55" s="46">
        <v>22.2</v>
      </c>
      <c r="F55" s="46">
        <v>19.8</v>
      </c>
      <c r="G55" s="46">
        <v>18.8</v>
      </c>
      <c r="H55" s="46">
        <v>20.7</v>
      </c>
      <c r="I55" s="46">
        <v>17.5</v>
      </c>
      <c r="J55" s="46">
        <v>41.6</v>
      </c>
      <c r="K55" s="46">
        <v>38.6</v>
      </c>
      <c r="L55" s="46">
        <v>43.1</v>
      </c>
    </row>
    <row r="56" spans="2:12">
      <c r="B56" s="11"/>
      <c r="C56" s="154" t="s">
        <v>170</v>
      </c>
      <c r="D56" s="155">
        <v>22</v>
      </c>
      <c r="E56" s="155">
        <v>23.5</v>
      </c>
      <c r="F56" s="155">
        <v>20.9</v>
      </c>
      <c r="G56" s="155">
        <v>19.899999999999999</v>
      </c>
      <c r="H56" s="155">
        <v>21.8</v>
      </c>
      <c r="I56" s="155">
        <v>18.399999999999999</v>
      </c>
      <c r="J56" s="155">
        <v>44</v>
      </c>
      <c r="K56" s="155">
        <v>42.1</v>
      </c>
      <c r="L56" s="155">
        <v>44.9</v>
      </c>
    </row>
    <row r="57" spans="2:12">
      <c r="B57" s="162"/>
      <c r="C57" s="153">
        <v>1994</v>
      </c>
      <c r="D57" s="155">
        <v>22.7</v>
      </c>
      <c r="E57" s="163">
        <v>24.4</v>
      </c>
      <c r="F57" s="163">
        <v>21.5</v>
      </c>
      <c r="G57" s="163">
        <v>20.6</v>
      </c>
      <c r="H57" s="163">
        <v>22.7</v>
      </c>
      <c r="I57" s="163">
        <v>19</v>
      </c>
      <c r="J57" s="163">
        <v>45.5</v>
      </c>
      <c r="K57" s="163">
        <v>43.4</v>
      </c>
      <c r="L57" s="163">
        <v>46.4</v>
      </c>
    </row>
    <row r="58" spans="2:12" s="14" customFormat="1">
      <c r="B58" s="162"/>
      <c r="C58" s="154" t="s">
        <v>56</v>
      </c>
      <c r="D58" s="155">
        <v>23.4</v>
      </c>
      <c r="E58" s="164">
        <v>25.2</v>
      </c>
      <c r="F58" s="164">
        <v>22</v>
      </c>
      <c r="G58" s="164">
        <v>21.1</v>
      </c>
      <c r="H58" s="164">
        <v>23.3</v>
      </c>
      <c r="I58" s="164">
        <v>19.399999999999999</v>
      </c>
      <c r="J58" s="164">
        <v>47.1</v>
      </c>
      <c r="K58" s="164">
        <v>45.6</v>
      </c>
      <c r="L58" s="164">
        <v>47.6</v>
      </c>
    </row>
    <row r="59" spans="2:12" ht="15.75">
      <c r="B59" s="152" t="s">
        <v>54</v>
      </c>
      <c r="C59" s="154" t="s">
        <v>57</v>
      </c>
      <c r="D59" s="155">
        <v>24</v>
      </c>
      <c r="E59" s="164">
        <v>26.1</v>
      </c>
      <c r="F59" s="164">
        <v>22.4</v>
      </c>
      <c r="G59" s="164">
        <v>21.6</v>
      </c>
      <c r="H59" s="164">
        <v>24.4</v>
      </c>
      <c r="I59" s="164">
        <v>19.600000000000001</v>
      </c>
      <c r="J59" s="164">
        <v>47.9</v>
      </c>
      <c r="K59" s="164">
        <v>45</v>
      </c>
      <c r="L59" s="164">
        <v>49.5</v>
      </c>
    </row>
    <row r="60" spans="2:12" ht="15.75">
      <c r="B60" s="161" t="s">
        <v>55</v>
      </c>
      <c r="C60" s="154" t="s">
        <v>58</v>
      </c>
      <c r="D60" s="155">
        <v>24</v>
      </c>
      <c r="E60" s="164">
        <v>26.2</v>
      </c>
      <c r="F60" s="164">
        <v>22.3</v>
      </c>
      <c r="G60" s="164">
        <v>21.5</v>
      </c>
      <c r="H60" s="164">
        <v>24.2</v>
      </c>
      <c r="I60" s="164">
        <v>19.5</v>
      </c>
      <c r="J60" s="164">
        <v>48.5</v>
      </c>
      <c r="K60" s="164">
        <v>47</v>
      </c>
      <c r="L60" s="164">
        <v>48.8</v>
      </c>
    </row>
    <row r="61" spans="2:12">
      <c r="B61" s="11"/>
      <c r="C61" s="154" t="s">
        <v>59</v>
      </c>
      <c r="D61" s="164">
        <v>24.2</v>
      </c>
      <c r="E61" s="164">
        <v>26.7</v>
      </c>
      <c r="F61" s="164">
        <v>22.3</v>
      </c>
      <c r="G61" s="164">
        <v>21.9</v>
      </c>
      <c r="H61" s="164">
        <v>24.9</v>
      </c>
      <c r="I61" s="164">
        <v>19.600000000000001</v>
      </c>
      <c r="J61" s="164">
        <v>48.4</v>
      </c>
      <c r="K61" s="164">
        <v>46.6</v>
      </c>
      <c r="L61" s="164">
        <v>49</v>
      </c>
    </row>
    <row r="62" spans="2:12">
      <c r="B62" s="11"/>
      <c r="C62" s="135">
        <v>1999</v>
      </c>
      <c r="D62" s="123">
        <v>25.2</v>
      </c>
      <c r="E62" s="164">
        <v>27.7</v>
      </c>
      <c r="F62" s="164">
        <v>23.3</v>
      </c>
      <c r="G62" s="164">
        <v>22.8</v>
      </c>
      <c r="H62" s="164">
        <v>25.8</v>
      </c>
      <c r="I62" s="164">
        <v>20.5</v>
      </c>
      <c r="J62" s="164">
        <v>50.1</v>
      </c>
      <c r="K62" s="164">
        <v>48.6</v>
      </c>
      <c r="L62" s="164">
        <v>50.4</v>
      </c>
    </row>
    <row r="63" spans="2:12">
      <c r="B63" s="11"/>
      <c r="C63" s="54">
        <v>2000</v>
      </c>
      <c r="D63" s="123">
        <v>25.2</v>
      </c>
      <c r="E63" s="123">
        <v>27.6</v>
      </c>
      <c r="F63" s="123">
        <v>23.3</v>
      </c>
      <c r="G63" s="123">
        <v>22.8</v>
      </c>
      <c r="H63" s="123">
        <v>25.8</v>
      </c>
      <c r="I63" s="123">
        <v>20.6</v>
      </c>
      <c r="J63" s="123">
        <v>49.7</v>
      </c>
      <c r="K63" s="123">
        <v>47.8</v>
      </c>
      <c r="L63" s="123">
        <v>50.4</v>
      </c>
    </row>
    <row r="64" spans="2:12">
      <c r="B64" s="11"/>
      <c r="C64" s="54">
        <v>2001</v>
      </c>
      <c r="D64" s="123">
        <v>25.3</v>
      </c>
      <c r="E64" s="123">
        <v>28.1</v>
      </c>
      <c r="F64" s="123">
        <v>23.1</v>
      </c>
      <c r="G64" s="123">
        <v>23</v>
      </c>
      <c r="H64" s="123">
        <v>26.2</v>
      </c>
      <c r="I64" s="123">
        <v>20.5</v>
      </c>
      <c r="J64" s="123">
        <v>49.2</v>
      </c>
      <c r="K64" s="123">
        <v>49.9</v>
      </c>
      <c r="L64" s="123">
        <v>48.1</v>
      </c>
    </row>
    <row r="65" spans="2:12">
      <c r="B65" s="11"/>
      <c r="C65" s="54">
        <v>2002</v>
      </c>
      <c r="D65" s="123">
        <v>25.4</v>
      </c>
      <c r="E65" s="123">
        <v>28.6</v>
      </c>
      <c r="F65" s="123">
        <v>23</v>
      </c>
      <c r="G65" s="123">
        <v>23.1</v>
      </c>
      <c r="H65" s="123">
        <v>26.8</v>
      </c>
      <c r="I65" s="123">
        <v>20.3</v>
      </c>
      <c r="J65" s="123">
        <v>49.5</v>
      </c>
      <c r="K65" s="123">
        <v>49.4</v>
      </c>
      <c r="L65" s="123">
        <v>48.6</v>
      </c>
    </row>
    <row r="66" spans="2:12">
      <c r="B66" s="11"/>
      <c r="C66" s="54">
        <v>2003</v>
      </c>
      <c r="D66" s="123">
        <v>25.3</v>
      </c>
      <c r="E66" s="123">
        <v>28.9</v>
      </c>
      <c r="F66" s="123">
        <v>22.5</v>
      </c>
      <c r="G66" s="123">
        <v>23</v>
      </c>
      <c r="H66" s="123">
        <v>27</v>
      </c>
      <c r="I66" s="123">
        <v>19.899999999999999</v>
      </c>
      <c r="J66" s="123">
        <v>49.2</v>
      </c>
      <c r="K66" s="123">
        <v>50.7</v>
      </c>
      <c r="L66" s="123">
        <v>47.5</v>
      </c>
    </row>
    <row r="67" spans="2:12">
      <c r="B67" s="11"/>
      <c r="C67" s="54">
        <v>2004</v>
      </c>
      <c r="D67" s="123">
        <v>24.5</v>
      </c>
      <c r="E67" s="123">
        <v>28.2</v>
      </c>
      <c r="F67" s="123">
        <v>21.7</v>
      </c>
      <c r="G67" s="123">
        <v>22.3</v>
      </c>
      <c r="H67" s="123">
        <v>26.2</v>
      </c>
      <c r="I67" s="123">
        <v>19.2</v>
      </c>
      <c r="J67" s="123">
        <v>48</v>
      </c>
      <c r="K67" s="123">
        <v>51.3</v>
      </c>
      <c r="L67" s="123">
        <v>45.3</v>
      </c>
    </row>
    <row r="68" spans="2:12">
      <c r="B68" s="11"/>
      <c r="C68" s="54">
        <v>2005</v>
      </c>
      <c r="D68" s="123">
        <v>24.5</v>
      </c>
      <c r="E68" s="123">
        <v>28.4</v>
      </c>
      <c r="F68" s="123">
        <v>21.6</v>
      </c>
      <c r="G68" s="123">
        <v>22.5</v>
      </c>
      <c r="H68" s="123">
        <v>26.5</v>
      </c>
      <c r="I68" s="123">
        <v>19.3</v>
      </c>
      <c r="J68" s="123">
        <v>46.9</v>
      </c>
      <c r="K68" s="123">
        <v>50.8</v>
      </c>
      <c r="L68" s="123">
        <v>43.8</v>
      </c>
    </row>
    <row r="69" spans="2:12">
      <c r="B69" s="11"/>
      <c r="C69" s="54">
        <v>2006</v>
      </c>
      <c r="D69" s="123">
        <v>23.3</v>
      </c>
      <c r="E69" s="123">
        <v>27.4</v>
      </c>
      <c r="F69" s="123">
        <v>20.100000000000001</v>
      </c>
      <c r="G69" s="123">
        <v>21.2</v>
      </c>
      <c r="H69" s="123">
        <v>25.4</v>
      </c>
      <c r="I69" s="123">
        <v>17.899999999999999</v>
      </c>
      <c r="J69" s="123">
        <v>45.1</v>
      </c>
      <c r="K69" s="123">
        <v>49.7</v>
      </c>
      <c r="L69" s="123">
        <v>41.6</v>
      </c>
    </row>
    <row r="70" spans="2:12">
      <c r="B70" s="11"/>
      <c r="C70" s="54">
        <v>2007</v>
      </c>
      <c r="D70" s="123">
        <v>22.5</v>
      </c>
      <c r="E70" s="123">
        <v>26.4</v>
      </c>
      <c r="F70" s="123">
        <v>19.5</v>
      </c>
      <c r="G70" s="123">
        <v>20.5</v>
      </c>
      <c r="H70" s="123">
        <v>24.6</v>
      </c>
      <c r="I70" s="123">
        <v>17.2</v>
      </c>
      <c r="J70" s="123">
        <v>42.8</v>
      </c>
      <c r="K70" s="123">
        <v>45.9</v>
      </c>
      <c r="L70" s="123">
        <v>40.200000000000003</v>
      </c>
    </row>
    <row r="71" spans="2:12">
      <c r="B71" s="11"/>
      <c r="C71" s="54">
        <v>2008</v>
      </c>
      <c r="D71" s="123">
        <v>21.8</v>
      </c>
      <c r="E71" s="123">
        <v>25.6</v>
      </c>
      <c r="F71" s="123">
        <v>18.8</v>
      </c>
      <c r="G71" s="123">
        <v>19.899999999999999</v>
      </c>
      <c r="H71" s="123">
        <v>23.9</v>
      </c>
      <c r="I71" s="123">
        <v>16.7</v>
      </c>
      <c r="J71" s="123">
        <v>40.5</v>
      </c>
      <c r="K71" s="123">
        <v>44.8</v>
      </c>
      <c r="L71" s="123">
        <v>37.200000000000003</v>
      </c>
    </row>
    <row r="72" spans="2:12">
      <c r="B72" s="11"/>
      <c r="C72" s="54">
        <v>2009</v>
      </c>
      <c r="D72" s="123">
        <v>20.9</v>
      </c>
      <c r="E72" s="123">
        <v>25</v>
      </c>
      <c r="F72" s="123">
        <v>17.7</v>
      </c>
      <c r="G72" s="123">
        <v>19.100000000000001</v>
      </c>
      <c r="H72" s="123">
        <v>23.3</v>
      </c>
      <c r="I72" s="123">
        <v>15.7</v>
      </c>
      <c r="J72" s="123">
        <v>39.5</v>
      </c>
      <c r="K72" s="123">
        <v>44.2</v>
      </c>
      <c r="L72" s="123">
        <v>35.9</v>
      </c>
    </row>
    <row r="73" spans="2:12">
      <c r="B73" s="11"/>
      <c r="C73" s="54">
        <v>2010</v>
      </c>
      <c r="D73" s="123">
        <v>20.8</v>
      </c>
      <c r="E73" s="123">
        <v>24.9</v>
      </c>
      <c r="F73" s="123">
        <v>17.600000000000001</v>
      </c>
      <c r="G73" s="123">
        <v>19</v>
      </c>
      <c r="H73" s="123">
        <v>23.1</v>
      </c>
      <c r="I73" s="123">
        <v>15.6</v>
      </c>
      <c r="J73" s="123">
        <v>38.700000000000003</v>
      </c>
      <c r="K73" s="123">
        <v>43.6</v>
      </c>
      <c r="L73" s="123">
        <v>35.1</v>
      </c>
    </row>
    <row r="74" spans="2:12">
      <c r="B74" s="11"/>
      <c r="C74" s="54">
        <v>2011</v>
      </c>
      <c r="D74" s="123">
        <v>21.6</v>
      </c>
      <c r="E74" s="123">
        <v>26</v>
      </c>
      <c r="F74" s="123">
        <v>18.2</v>
      </c>
      <c r="G74" s="123">
        <v>19.8</v>
      </c>
      <c r="H74" s="123">
        <v>24.3</v>
      </c>
      <c r="I74" s="123">
        <v>16.2</v>
      </c>
      <c r="J74" s="123">
        <v>39.6</v>
      </c>
      <c r="K74" s="123">
        <v>44.9</v>
      </c>
      <c r="L74" s="123">
        <v>35.799999999999997</v>
      </c>
    </row>
    <row r="75" spans="2:12">
      <c r="B75" s="11"/>
      <c r="C75" s="54">
        <v>2012</v>
      </c>
      <c r="D75" s="123">
        <v>21.2</v>
      </c>
      <c r="E75" s="123">
        <v>25.5</v>
      </c>
      <c r="F75" s="123">
        <v>17.7</v>
      </c>
      <c r="G75" s="123">
        <v>19.399999999999999</v>
      </c>
      <c r="H75" s="123">
        <v>23.8</v>
      </c>
      <c r="I75" s="123">
        <v>15.8</v>
      </c>
      <c r="J75" s="123">
        <v>38.700000000000003</v>
      </c>
      <c r="K75" s="123">
        <v>43.8</v>
      </c>
      <c r="L75" s="123">
        <v>34.700000000000003</v>
      </c>
    </row>
    <row r="76" spans="2:12">
      <c r="B76" s="11"/>
      <c r="C76" s="54">
        <v>2013</v>
      </c>
      <c r="D76" s="123">
        <v>21.2</v>
      </c>
      <c r="E76" s="123">
        <v>25.6</v>
      </c>
      <c r="F76" s="123">
        <v>17.600000000000001</v>
      </c>
      <c r="G76" s="123">
        <v>19.399999999999999</v>
      </c>
      <c r="H76" s="123">
        <v>23.9</v>
      </c>
      <c r="I76" s="123">
        <v>15.7</v>
      </c>
      <c r="J76" s="123">
        <v>38.4</v>
      </c>
      <c r="K76" s="123">
        <v>44</v>
      </c>
      <c r="L76" s="123">
        <v>34.299999999999997</v>
      </c>
    </row>
    <row r="77" spans="2:12">
      <c r="B77" s="11"/>
      <c r="C77" s="54">
        <v>2014</v>
      </c>
      <c r="D77" s="123">
        <v>20.9</v>
      </c>
      <c r="E77" s="123">
        <v>25.6</v>
      </c>
      <c r="F77" s="123">
        <v>17.2</v>
      </c>
      <c r="G77" s="123">
        <v>19.3</v>
      </c>
      <c r="H77" s="123">
        <v>24.1</v>
      </c>
      <c r="I77" s="123">
        <v>15.3</v>
      </c>
      <c r="J77" s="123">
        <v>37.299999999999997</v>
      </c>
      <c r="K77" s="123">
        <v>42.7</v>
      </c>
      <c r="L77" s="123">
        <v>33.1</v>
      </c>
    </row>
    <row r="78" spans="2:12">
      <c r="B78" s="63"/>
      <c r="C78" s="55"/>
      <c r="D78" s="171"/>
      <c r="E78" s="171"/>
      <c r="F78" s="171"/>
      <c r="G78" s="171"/>
      <c r="H78" s="171"/>
      <c r="I78" s="171"/>
      <c r="J78" s="171"/>
      <c r="K78" s="171"/>
      <c r="L78" s="171"/>
    </row>
    <row r="79" spans="2:12" ht="27.75" customHeight="1">
      <c r="B79" s="350" t="s">
        <v>630</v>
      </c>
      <c r="C79" s="351"/>
      <c r="D79" s="351"/>
      <c r="E79" s="351"/>
      <c r="F79" s="351"/>
      <c r="G79" s="351"/>
      <c r="H79" s="351"/>
      <c r="I79" s="351"/>
      <c r="J79" s="351"/>
      <c r="K79" s="351"/>
      <c r="L79" s="351"/>
    </row>
    <row r="80" spans="2:12" ht="56.25" customHeight="1">
      <c r="B80" s="350" t="s">
        <v>60</v>
      </c>
      <c r="C80" s="351"/>
      <c r="D80" s="351"/>
      <c r="E80" s="351"/>
      <c r="F80" s="351"/>
      <c r="G80" s="351"/>
      <c r="H80" s="351"/>
      <c r="I80" s="351"/>
      <c r="J80" s="351"/>
      <c r="K80" s="351"/>
      <c r="L80" s="351"/>
    </row>
    <row r="81" spans="2:12" ht="85.5" customHeight="1">
      <c r="B81" s="350" t="s">
        <v>113</v>
      </c>
      <c r="C81" s="351"/>
      <c r="D81" s="351"/>
      <c r="E81" s="351"/>
      <c r="F81" s="351"/>
      <c r="G81" s="351"/>
      <c r="H81" s="351"/>
      <c r="I81" s="351"/>
      <c r="J81" s="351"/>
      <c r="K81" s="351"/>
      <c r="L81" s="351"/>
    </row>
    <row r="82" spans="2:12" ht="30.75" customHeight="1">
      <c r="B82" s="350" t="s">
        <v>62</v>
      </c>
      <c r="C82" s="351"/>
      <c r="D82" s="351"/>
      <c r="E82" s="351"/>
      <c r="F82" s="351"/>
      <c r="G82" s="351"/>
      <c r="H82" s="351"/>
      <c r="I82" s="351"/>
      <c r="J82" s="351"/>
      <c r="K82" s="351"/>
      <c r="L82" s="351"/>
    </row>
  </sheetData>
  <mergeCells count="6">
    <mergeCell ref="B81:L81"/>
    <mergeCell ref="B82:L82"/>
    <mergeCell ref="B5:B6"/>
    <mergeCell ref="C5:C6"/>
    <mergeCell ref="B79:L79"/>
    <mergeCell ref="B80:L80"/>
  </mergeCells>
  <phoneticPr fontId="10"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48"/>
    </row>
    <row r="2" spans="1:12">
      <c r="A2" s="212"/>
      <c r="B2" s="3" t="s">
        <v>108</v>
      </c>
      <c r="C2" s="4"/>
      <c r="D2" s="4"/>
      <c r="E2" s="4"/>
      <c r="F2" s="4"/>
      <c r="G2" s="4"/>
      <c r="H2" s="4"/>
      <c r="I2" s="4"/>
      <c r="J2" s="4"/>
      <c r="K2" s="4"/>
      <c r="L2" s="4"/>
    </row>
    <row r="3" spans="1:12" ht="15.75">
      <c r="B3" s="5" t="s">
        <v>109</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c r="B7" s="11"/>
      <c r="C7" s="153" t="s">
        <v>166</v>
      </c>
      <c r="D7" s="170">
        <v>17.2</v>
      </c>
      <c r="E7" s="170">
        <v>24.7</v>
      </c>
      <c r="F7" s="170">
        <v>11</v>
      </c>
      <c r="G7" s="170">
        <v>14.6</v>
      </c>
      <c r="H7" s="170">
        <v>21.2</v>
      </c>
      <c r="I7" s="170">
        <v>9.1999999999999993</v>
      </c>
      <c r="J7" s="170">
        <v>36.6</v>
      </c>
      <c r="K7" s="170">
        <v>52.4</v>
      </c>
      <c r="L7" s="170">
        <v>23.5</v>
      </c>
    </row>
    <row r="8" spans="1:12">
      <c r="B8" s="11"/>
      <c r="C8" s="153" t="s">
        <v>252</v>
      </c>
      <c r="D8" s="156">
        <v>15.8</v>
      </c>
      <c r="E8" s="156">
        <v>22.4</v>
      </c>
      <c r="F8" s="156">
        <v>10.199999999999999</v>
      </c>
      <c r="G8" s="156">
        <v>13.7</v>
      </c>
      <c r="H8" s="156">
        <v>19.8</v>
      </c>
      <c r="I8" s="156">
        <v>8.5</v>
      </c>
      <c r="J8" s="156">
        <v>32.299999999999997</v>
      </c>
      <c r="K8" s="156">
        <v>44.6</v>
      </c>
      <c r="L8" s="156">
        <v>22.2</v>
      </c>
    </row>
    <row r="9" spans="1:12">
      <c r="B9" s="11"/>
      <c r="C9" s="153" t="s">
        <v>253</v>
      </c>
      <c r="D9" s="156">
        <v>15.9</v>
      </c>
      <c r="E9" s="156">
        <v>22.5</v>
      </c>
      <c r="F9" s="156">
        <v>10.3</v>
      </c>
      <c r="G9" s="156">
        <v>13.6</v>
      </c>
      <c r="H9" s="156">
        <v>19.899999999999999</v>
      </c>
      <c r="I9" s="156">
        <v>8.5</v>
      </c>
      <c r="J9" s="156">
        <v>32.299999999999997</v>
      </c>
      <c r="K9" s="156">
        <v>44.7</v>
      </c>
      <c r="L9" s="156">
        <v>22.1</v>
      </c>
    </row>
    <row r="10" spans="1:12">
      <c r="B10" s="11"/>
      <c r="C10" s="153" t="s">
        <v>254</v>
      </c>
      <c r="D10" s="156">
        <v>15.6</v>
      </c>
      <c r="E10" s="156">
        <v>23.2</v>
      </c>
      <c r="F10" s="156">
        <v>9.1</v>
      </c>
      <c r="G10" s="156">
        <v>13.5</v>
      </c>
      <c r="H10" s="156">
        <v>20</v>
      </c>
      <c r="I10" s="156">
        <v>8</v>
      </c>
      <c r="J10" s="156">
        <v>31.4</v>
      </c>
      <c r="K10" s="156">
        <v>49.8</v>
      </c>
      <c r="L10" s="156">
        <v>16.399999999999999</v>
      </c>
    </row>
    <row r="11" spans="1:12">
      <c r="B11" s="11"/>
      <c r="C11" s="153" t="s">
        <v>255</v>
      </c>
      <c r="D11" s="156">
        <v>14.7</v>
      </c>
      <c r="E11" s="156">
        <v>21</v>
      </c>
      <c r="F11" s="156">
        <v>9.5</v>
      </c>
      <c r="G11" s="156">
        <v>12.6</v>
      </c>
      <c r="H11" s="156">
        <v>18.100000000000001</v>
      </c>
      <c r="I11" s="156">
        <v>8.1</v>
      </c>
      <c r="J11" s="156">
        <v>30.3</v>
      </c>
      <c r="K11" s="156">
        <v>43.7</v>
      </c>
      <c r="L11" s="156">
        <v>19.3</v>
      </c>
    </row>
    <row r="12" spans="1:12" ht="15.75">
      <c r="B12" s="152"/>
      <c r="C12" s="153" t="s">
        <v>256</v>
      </c>
      <c r="D12" s="156">
        <v>15.3</v>
      </c>
      <c r="E12" s="156">
        <v>22.1</v>
      </c>
      <c r="F12" s="156">
        <v>9.6</v>
      </c>
      <c r="G12" s="156">
        <v>12.7</v>
      </c>
      <c r="H12" s="156">
        <v>18.2</v>
      </c>
      <c r="I12" s="156">
        <v>8.1</v>
      </c>
      <c r="J12" s="156">
        <v>34.6</v>
      </c>
      <c r="K12" s="156">
        <v>53.2</v>
      </c>
      <c r="L12" s="156">
        <v>19.5</v>
      </c>
    </row>
    <row r="13" spans="1:12">
      <c r="B13" s="11"/>
      <c r="C13" s="153" t="s">
        <v>257</v>
      </c>
      <c r="D13" s="156">
        <v>13.6</v>
      </c>
      <c r="E13" s="156">
        <v>20.5</v>
      </c>
      <c r="F13" s="156">
        <v>7.9</v>
      </c>
      <c r="G13" s="156">
        <v>11.7</v>
      </c>
      <c r="H13" s="156">
        <v>17.399999999999999</v>
      </c>
      <c r="I13" s="156">
        <v>7</v>
      </c>
      <c r="J13" s="156">
        <v>27.6</v>
      </c>
      <c r="K13" s="156">
        <v>45</v>
      </c>
      <c r="L13" s="156">
        <v>13.5</v>
      </c>
    </row>
    <row r="14" spans="1:12">
      <c r="B14" s="11"/>
      <c r="C14" s="153" t="s">
        <v>258</v>
      </c>
      <c r="D14" s="156">
        <v>13</v>
      </c>
      <c r="E14" s="156">
        <v>19.2</v>
      </c>
      <c r="F14" s="156">
        <v>7.9</v>
      </c>
      <c r="G14" s="156">
        <v>10.7</v>
      </c>
      <c r="H14" s="156">
        <v>15.9</v>
      </c>
      <c r="I14" s="156">
        <v>6.4</v>
      </c>
      <c r="J14" s="156">
        <v>29.5</v>
      </c>
      <c r="K14" s="156">
        <v>44.7</v>
      </c>
      <c r="L14" s="156">
        <v>17.5</v>
      </c>
    </row>
    <row r="15" spans="1:12" ht="15.75">
      <c r="B15" s="152"/>
      <c r="C15" s="153" t="s">
        <v>259</v>
      </c>
      <c r="D15" s="156">
        <v>12.9</v>
      </c>
      <c r="E15" s="156">
        <v>18.7</v>
      </c>
      <c r="F15" s="156">
        <v>7.9</v>
      </c>
      <c r="G15" s="156">
        <v>10.7</v>
      </c>
      <c r="H15" s="156">
        <v>15.6</v>
      </c>
      <c r="I15" s="156">
        <v>6.5</v>
      </c>
      <c r="J15" s="156">
        <v>28.4</v>
      </c>
      <c r="K15" s="156">
        <v>42.7</v>
      </c>
      <c r="L15" s="156">
        <v>16.899999999999999</v>
      </c>
    </row>
    <row r="16" spans="1:12">
      <c r="B16" s="11"/>
      <c r="C16" s="153" t="s">
        <v>260</v>
      </c>
      <c r="D16" s="156">
        <v>13.7</v>
      </c>
      <c r="E16" s="156">
        <v>20</v>
      </c>
      <c r="F16" s="156">
        <v>8.3000000000000007</v>
      </c>
      <c r="G16" s="156">
        <v>11.4</v>
      </c>
      <c r="H16" s="156">
        <v>16.399999999999999</v>
      </c>
      <c r="I16" s="156">
        <v>7.2</v>
      </c>
      <c r="J16" s="156">
        <v>30.6</v>
      </c>
      <c r="K16" s="156">
        <v>48.1</v>
      </c>
      <c r="L16" s="156">
        <v>16.3</v>
      </c>
    </row>
    <row r="17" spans="2:12">
      <c r="B17" s="11"/>
      <c r="C17" s="153" t="s">
        <v>167</v>
      </c>
      <c r="D17" s="156">
        <v>13.1</v>
      </c>
      <c r="E17" s="156">
        <v>18.2</v>
      </c>
      <c r="F17" s="156">
        <v>8.6999999999999993</v>
      </c>
      <c r="G17" s="156">
        <v>11.1</v>
      </c>
      <c r="H17" s="156">
        <v>15.3</v>
      </c>
      <c r="I17" s="156">
        <v>7.5</v>
      </c>
      <c r="J17" s="156">
        <v>26.9</v>
      </c>
      <c r="K17" s="156">
        <v>40.6</v>
      </c>
      <c r="L17" s="156">
        <v>15.9</v>
      </c>
    </row>
    <row r="18" spans="2:12">
      <c r="B18" s="11"/>
      <c r="C18" s="153" t="s">
        <v>168</v>
      </c>
      <c r="D18" s="156">
        <v>12.2</v>
      </c>
      <c r="E18" s="156">
        <v>18.100000000000001</v>
      </c>
      <c r="F18" s="156">
        <v>7.4</v>
      </c>
      <c r="G18" s="156">
        <v>10.8</v>
      </c>
      <c r="H18" s="156">
        <v>16.2</v>
      </c>
      <c r="I18" s="156">
        <v>6.5</v>
      </c>
      <c r="J18" s="156">
        <v>22</v>
      </c>
      <c r="K18" s="156">
        <v>33.200000000000003</v>
      </c>
      <c r="L18" s="156">
        <v>13</v>
      </c>
    </row>
    <row r="19" spans="2:12">
      <c r="B19" s="11"/>
      <c r="C19" s="153" t="s">
        <v>169</v>
      </c>
      <c r="D19" s="156">
        <v>10.6</v>
      </c>
      <c r="E19" s="156">
        <v>15.3</v>
      </c>
      <c r="F19" s="156">
        <v>6.6</v>
      </c>
      <c r="G19" s="156">
        <v>9.1</v>
      </c>
      <c r="H19" s="156">
        <v>13.2</v>
      </c>
      <c r="I19" s="156">
        <v>5.5</v>
      </c>
      <c r="J19" s="156">
        <v>20.8</v>
      </c>
      <c r="K19" s="156">
        <v>29.8</v>
      </c>
      <c r="L19" s="156">
        <v>13.6</v>
      </c>
    </row>
    <row r="20" spans="2:12">
      <c r="B20" s="11"/>
      <c r="C20" s="153" t="s">
        <v>170</v>
      </c>
      <c r="D20" s="156">
        <v>11.2</v>
      </c>
      <c r="E20" s="156">
        <v>15.5</v>
      </c>
      <c r="F20" s="156">
        <v>7.4</v>
      </c>
      <c r="G20" s="156">
        <v>9.6999999999999993</v>
      </c>
      <c r="H20" s="156">
        <v>13.2</v>
      </c>
      <c r="I20" s="156">
        <v>6.6</v>
      </c>
      <c r="J20" s="156">
        <v>21.1</v>
      </c>
      <c r="K20" s="156">
        <v>32.5</v>
      </c>
      <c r="L20" s="156">
        <v>12</v>
      </c>
    </row>
    <row r="21" spans="2:12">
      <c r="B21" s="11"/>
      <c r="C21" s="153">
        <v>1994</v>
      </c>
      <c r="D21" s="156">
        <v>11.4</v>
      </c>
      <c r="E21" s="156">
        <v>16.2</v>
      </c>
      <c r="F21" s="156">
        <v>7.2</v>
      </c>
      <c r="G21" s="156">
        <v>9.9</v>
      </c>
      <c r="H21" s="156">
        <v>14.5</v>
      </c>
      <c r="I21" s="156">
        <v>5.9</v>
      </c>
      <c r="J21" s="156">
        <v>21.5</v>
      </c>
      <c r="K21" s="156">
        <v>29.7</v>
      </c>
      <c r="L21" s="156">
        <v>14.7</v>
      </c>
    </row>
    <row r="22" spans="2:12" s="14" customFormat="1">
      <c r="B22" s="11"/>
      <c r="C22" s="153">
        <v>1995</v>
      </c>
      <c r="D22" s="156">
        <v>10.8</v>
      </c>
      <c r="E22" s="156">
        <v>16.399999999999999</v>
      </c>
      <c r="F22" s="156">
        <v>6</v>
      </c>
      <c r="G22" s="156">
        <v>9.5</v>
      </c>
      <c r="H22" s="156">
        <v>14.3</v>
      </c>
      <c r="I22" s="156">
        <v>5.4</v>
      </c>
      <c r="J22" s="156">
        <v>19.600000000000001</v>
      </c>
      <c r="K22" s="156">
        <v>32.4</v>
      </c>
      <c r="L22" s="156">
        <v>9.6</v>
      </c>
    </row>
    <row r="23" spans="2:12" ht="15.75">
      <c r="B23" s="152" t="s">
        <v>52</v>
      </c>
      <c r="C23" s="153">
        <v>1996</v>
      </c>
      <c r="D23" s="156">
        <v>10.3</v>
      </c>
      <c r="E23" s="156">
        <v>14.5</v>
      </c>
      <c r="F23" s="156">
        <v>6.6</v>
      </c>
      <c r="G23" s="156">
        <v>9.3000000000000007</v>
      </c>
      <c r="H23" s="156">
        <v>12.8</v>
      </c>
      <c r="I23" s="156">
        <v>6.2</v>
      </c>
      <c r="J23" s="156">
        <v>17</v>
      </c>
      <c r="K23" s="156">
        <v>27.7</v>
      </c>
      <c r="L23" s="156">
        <v>8.5</v>
      </c>
    </row>
    <row r="24" spans="2:12">
      <c r="B24" s="11"/>
      <c r="C24" s="153">
        <v>1997</v>
      </c>
      <c r="D24" s="156">
        <v>10.1</v>
      </c>
      <c r="E24" s="156">
        <v>14.1</v>
      </c>
      <c r="F24" s="156">
        <v>6.6</v>
      </c>
      <c r="G24" s="156">
        <v>9.1</v>
      </c>
      <c r="H24" s="156">
        <v>12.6</v>
      </c>
      <c r="I24" s="156">
        <v>6</v>
      </c>
      <c r="J24" s="156">
        <v>17.2</v>
      </c>
      <c r="K24" s="156">
        <v>26.1</v>
      </c>
      <c r="L24" s="156">
        <v>9.9</v>
      </c>
    </row>
    <row r="25" spans="2:12">
      <c r="B25" s="11"/>
      <c r="C25" s="153">
        <v>1998</v>
      </c>
      <c r="D25" s="156">
        <v>10.199999999999999</v>
      </c>
      <c r="E25" s="156">
        <v>14.4</v>
      </c>
      <c r="F25" s="156">
        <v>6.3</v>
      </c>
      <c r="G25" s="156">
        <v>9.5</v>
      </c>
      <c r="H25" s="156">
        <v>13.6</v>
      </c>
      <c r="I25" s="156">
        <v>5.8</v>
      </c>
      <c r="J25" s="156">
        <v>14.7</v>
      </c>
      <c r="K25" s="156">
        <v>21.6</v>
      </c>
      <c r="L25" s="156">
        <v>9</v>
      </c>
    </row>
    <row r="26" spans="2:12">
      <c r="B26" s="11"/>
      <c r="C26" s="153">
        <v>1999</v>
      </c>
      <c r="D26" s="156">
        <v>10.5</v>
      </c>
      <c r="E26" s="156">
        <v>14.4</v>
      </c>
      <c r="F26" s="156">
        <v>7</v>
      </c>
      <c r="G26" s="156">
        <v>9.6</v>
      </c>
      <c r="H26" s="156">
        <v>13.4</v>
      </c>
      <c r="I26" s="156">
        <v>6.1</v>
      </c>
      <c r="J26" s="156">
        <v>17</v>
      </c>
      <c r="K26" s="156">
        <v>22.9</v>
      </c>
      <c r="L26" s="156">
        <v>12.2</v>
      </c>
    </row>
    <row r="27" spans="2:12">
      <c r="B27" s="11"/>
      <c r="C27" s="153">
        <v>2000</v>
      </c>
      <c r="D27" s="156">
        <v>10.4</v>
      </c>
      <c r="E27" s="156">
        <v>14.2</v>
      </c>
      <c r="F27" s="156">
        <v>7</v>
      </c>
      <c r="G27" s="156">
        <v>9.6</v>
      </c>
      <c r="H27" s="156">
        <v>13.1</v>
      </c>
      <c r="I27" s="156">
        <v>6.5</v>
      </c>
      <c r="J27" s="156">
        <v>15.7</v>
      </c>
      <c r="K27" s="156">
        <v>22.9</v>
      </c>
      <c r="L27" s="156">
        <v>10.1</v>
      </c>
    </row>
    <row r="28" spans="2:12">
      <c r="B28" s="11"/>
      <c r="C28" s="8">
        <v>2001</v>
      </c>
      <c r="D28" s="156">
        <v>10.5</v>
      </c>
      <c r="E28" s="156">
        <v>14.1</v>
      </c>
      <c r="F28" s="156">
        <v>7.2</v>
      </c>
      <c r="G28" s="156">
        <v>10.1</v>
      </c>
      <c r="H28" s="156">
        <v>13.6</v>
      </c>
      <c r="I28" s="156">
        <v>6.9</v>
      </c>
      <c r="J28" s="156">
        <v>13.5</v>
      </c>
      <c r="K28" s="156">
        <v>19.8</v>
      </c>
      <c r="L28" s="156">
        <v>8.6</v>
      </c>
    </row>
    <row r="29" spans="2:12">
      <c r="B29" s="11"/>
      <c r="C29" s="153">
        <v>2002</v>
      </c>
      <c r="D29" s="155">
        <v>9.6</v>
      </c>
      <c r="E29" s="155">
        <v>12.7</v>
      </c>
      <c r="F29" s="155">
        <v>6.7</v>
      </c>
      <c r="G29" s="155">
        <v>9</v>
      </c>
      <c r="H29" s="155">
        <v>11.9</v>
      </c>
      <c r="I29" s="155">
        <v>6.4</v>
      </c>
      <c r="J29" s="155">
        <v>13.2</v>
      </c>
      <c r="K29" s="155">
        <v>19.399999999999999</v>
      </c>
      <c r="L29" s="155">
        <v>8.3000000000000007</v>
      </c>
    </row>
    <row r="30" spans="2:12">
      <c r="B30" s="11"/>
      <c r="C30" s="153">
        <v>2003</v>
      </c>
      <c r="D30" s="155">
        <v>9.6</v>
      </c>
      <c r="E30" s="155">
        <v>13.3</v>
      </c>
      <c r="F30" s="155">
        <v>6.2</v>
      </c>
      <c r="G30" s="155">
        <v>9.1</v>
      </c>
      <c r="H30" s="155">
        <v>12.4</v>
      </c>
      <c r="I30" s="155">
        <v>6</v>
      </c>
      <c r="J30" s="155">
        <v>12.8</v>
      </c>
      <c r="K30" s="155">
        <v>20.2</v>
      </c>
      <c r="L30" s="155">
        <v>6.8</v>
      </c>
    </row>
    <row r="31" spans="2:12">
      <c r="B31" s="11"/>
      <c r="C31" s="153">
        <v>2004</v>
      </c>
      <c r="D31" s="155">
        <v>9.1999999999999993</v>
      </c>
      <c r="E31" s="155">
        <v>12.8</v>
      </c>
      <c r="F31" s="155">
        <v>6.1</v>
      </c>
      <c r="G31" s="155">
        <v>8.9</v>
      </c>
      <c r="H31" s="155">
        <v>12.4</v>
      </c>
      <c r="I31" s="155">
        <v>5.7</v>
      </c>
      <c r="J31" s="155">
        <v>10.1</v>
      </c>
      <c r="K31" s="155">
        <v>13.7</v>
      </c>
      <c r="L31" s="155">
        <v>7.3</v>
      </c>
    </row>
    <row r="32" spans="2:12">
      <c r="B32" s="11"/>
      <c r="C32" s="153">
        <v>2005</v>
      </c>
      <c r="D32" s="155">
        <v>9.5</v>
      </c>
      <c r="E32" s="155">
        <v>13</v>
      </c>
      <c r="F32" s="155">
        <v>6.4</v>
      </c>
      <c r="G32" s="155">
        <v>9.3000000000000007</v>
      </c>
      <c r="H32" s="155">
        <v>12.3</v>
      </c>
      <c r="I32" s="155">
        <v>6.4</v>
      </c>
      <c r="J32" s="155">
        <v>10.3</v>
      </c>
      <c r="K32" s="155">
        <v>15.6</v>
      </c>
      <c r="L32" s="155">
        <v>5.9</v>
      </c>
    </row>
    <row r="33" spans="2:12">
      <c r="B33" s="11"/>
      <c r="C33" s="153">
        <v>2006</v>
      </c>
      <c r="D33" s="155">
        <v>9.1</v>
      </c>
      <c r="E33" s="155">
        <v>13</v>
      </c>
      <c r="F33" s="155">
        <v>5.6</v>
      </c>
      <c r="G33" s="155">
        <v>8.9</v>
      </c>
      <c r="H33" s="155">
        <v>12.9</v>
      </c>
      <c r="I33" s="155">
        <v>5.3</v>
      </c>
      <c r="J33" s="155">
        <v>8.6</v>
      </c>
      <c r="K33" s="155">
        <v>12.2</v>
      </c>
      <c r="L33" s="155">
        <v>5.7</v>
      </c>
    </row>
    <row r="34" spans="2:12">
      <c r="B34" s="11"/>
      <c r="C34" s="153">
        <v>2007</v>
      </c>
      <c r="D34" s="155">
        <v>9.1</v>
      </c>
      <c r="E34" s="155">
        <v>12.7</v>
      </c>
      <c r="F34" s="155">
        <v>6</v>
      </c>
      <c r="G34" s="155">
        <v>9.1</v>
      </c>
      <c r="H34" s="155">
        <v>12.7</v>
      </c>
      <c r="I34" s="155">
        <v>5.9</v>
      </c>
      <c r="J34" s="155">
        <v>7.9</v>
      </c>
      <c r="K34" s="155">
        <v>11.8</v>
      </c>
      <c r="L34" s="155">
        <v>4.9000000000000004</v>
      </c>
    </row>
    <row r="35" spans="2:12">
      <c r="B35" s="11"/>
      <c r="C35" s="153">
        <v>2008</v>
      </c>
      <c r="D35" s="155">
        <v>9.6999999999999993</v>
      </c>
      <c r="E35" s="155">
        <v>13.2</v>
      </c>
      <c r="F35" s="155">
        <v>6.4</v>
      </c>
      <c r="G35" s="155">
        <v>9.6999999999999993</v>
      </c>
      <c r="H35" s="155">
        <v>13.1</v>
      </c>
      <c r="I35" s="155">
        <v>6.5</v>
      </c>
      <c r="J35" s="155">
        <v>8.6999999999999993</v>
      </c>
      <c r="K35" s="155">
        <v>12.1</v>
      </c>
      <c r="L35" s="155">
        <v>5.9</v>
      </c>
    </row>
    <row r="36" spans="2:12">
      <c r="B36" s="11"/>
      <c r="C36" s="153">
        <v>2009</v>
      </c>
      <c r="D36" s="155">
        <v>9.5</v>
      </c>
      <c r="E36" s="155">
        <v>12.8</v>
      </c>
      <c r="F36" s="155">
        <v>6.5</v>
      </c>
      <c r="G36" s="155">
        <v>9.1999999999999993</v>
      </c>
      <c r="H36" s="155">
        <v>12.2</v>
      </c>
      <c r="I36" s="155">
        <v>6.5</v>
      </c>
      <c r="J36" s="155">
        <v>9.6</v>
      </c>
      <c r="K36" s="155">
        <v>14.8</v>
      </c>
      <c r="L36" s="155">
        <v>5.6</v>
      </c>
    </row>
    <row r="37" spans="2:12">
      <c r="B37" s="11"/>
      <c r="C37" s="153">
        <v>2010</v>
      </c>
      <c r="D37" s="155">
        <v>9.9</v>
      </c>
      <c r="E37" s="155">
        <v>13.6</v>
      </c>
      <c r="F37" s="155">
        <v>6.7</v>
      </c>
      <c r="G37" s="155">
        <v>9.8000000000000007</v>
      </c>
      <c r="H37" s="155">
        <v>13.2</v>
      </c>
      <c r="I37" s="155">
        <v>6.7</v>
      </c>
      <c r="J37" s="155">
        <v>9.4</v>
      </c>
      <c r="K37" s="155">
        <v>13.2</v>
      </c>
      <c r="L37" s="155">
        <v>6.3</v>
      </c>
    </row>
    <row r="38" spans="2:12">
      <c r="B38" s="11"/>
      <c r="C38" s="153">
        <v>2011</v>
      </c>
      <c r="D38" s="155">
        <v>10</v>
      </c>
      <c r="E38" s="155">
        <v>13.5</v>
      </c>
      <c r="F38" s="155">
        <v>6.7</v>
      </c>
      <c r="G38" s="155">
        <v>9.9</v>
      </c>
      <c r="H38" s="155">
        <v>13.3</v>
      </c>
      <c r="I38" s="155">
        <v>6.7</v>
      </c>
      <c r="J38" s="155">
        <v>10.6</v>
      </c>
      <c r="K38" s="155">
        <v>15.2</v>
      </c>
      <c r="L38" s="155">
        <v>6.9</v>
      </c>
    </row>
    <row r="39" spans="2:12">
      <c r="B39" s="11"/>
      <c r="C39" s="153">
        <v>2012</v>
      </c>
      <c r="D39" s="155">
        <v>9.8000000000000007</v>
      </c>
      <c r="E39" s="155">
        <v>12.8</v>
      </c>
      <c r="F39" s="155">
        <v>7</v>
      </c>
      <c r="G39" s="155">
        <v>9.9</v>
      </c>
      <c r="H39" s="155">
        <v>12.8</v>
      </c>
      <c r="I39" s="155">
        <v>7.3</v>
      </c>
      <c r="J39" s="155">
        <v>8</v>
      </c>
      <c r="K39" s="155">
        <v>11.4</v>
      </c>
      <c r="L39" s="155">
        <v>5.4</v>
      </c>
    </row>
    <row r="40" spans="2:12">
      <c r="B40" s="11"/>
      <c r="C40" s="153">
        <v>2013</v>
      </c>
      <c r="D40" s="155">
        <v>10</v>
      </c>
      <c r="E40" s="155">
        <v>13.3</v>
      </c>
      <c r="F40" s="155">
        <v>7</v>
      </c>
      <c r="G40" s="155">
        <v>10.4</v>
      </c>
      <c r="H40" s="155">
        <v>13.8</v>
      </c>
      <c r="I40" s="155">
        <v>7.3</v>
      </c>
      <c r="J40" s="155">
        <v>8.1</v>
      </c>
      <c r="K40" s="155">
        <v>9.9</v>
      </c>
      <c r="L40" s="155">
        <v>6.5</v>
      </c>
    </row>
    <row r="41" spans="2:12">
      <c r="B41" s="11"/>
      <c r="C41" s="153">
        <v>2014</v>
      </c>
      <c r="D41" s="155">
        <v>10</v>
      </c>
      <c r="E41" s="155">
        <v>13.3</v>
      </c>
      <c r="F41" s="155">
        <v>7</v>
      </c>
      <c r="G41" s="155">
        <v>9.9</v>
      </c>
      <c r="H41" s="155">
        <v>13.1</v>
      </c>
      <c r="I41" s="155">
        <v>6.9</v>
      </c>
      <c r="J41" s="155">
        <v>10.199999999999999</v>
      </c>
      <c r="K41" s="155">
        <v>13.7</v>
      </c>
      <c r="L41" s="155">
        <v>7.7</v>
      </c>
    </row>
    <row r="42" spans="2:12">
      <c r="B42" s="11"/>
      <c r="C42" s="153"/>
      <c r="D42" s="155"/>
      <c r="E42" s="155"/>
      <c r="F42" s="155"/>
      <c r="G42" s="155"/>
      <c r="H42" s="155"/>
      <c r="I42" s="155"/>
      <c r="J42" s="155"/>
      <c r="K42" s="155"/>
      <c r="L42" s="155"/>
    </row>
    <row r="43" spans="2:12">
      <c r="B43" s="62"/>
      <c r="C43" s="159" t="s">
        <v>166</v>
      </c>
      <c r="D43" s="160">
        <v>15.1</v>
      </c>
      <c r="E43" s="160">
        <v>21.3</v>
      </c>
      <c r="F43" s="160">
        <v>9.9</v>
      </c>
      <c r="G43" s="160">
        <v>13.9</v>
      </c>
      <c r="H43" s="160">
        <v>19.8</v>
      </c>
      <c r="I43" s="160">
        <v>8.9</v>
      </c>
      <c r="J43" s="160">
        <v>25</v>
      </c>
      <c r="K43" s="160">
        <v>35.6</v>
      </c>
      <c r="L43" s="160">
        <v>16.600000000000001</v>
      </c>
    </row>
    <row r="44" spans="2:12">
      <c r="B44" s="11"/>
      <c r="C44" s="153" t="s">
        <v>252</v>
      </c>
      <c r="D44" s="46">
        <v>14.2</v>
      </c>
      <c r="E44" s="46">
        <v>20.2</v>
      </c>
      <c r="F44" s="46">
        <v>9.3000000000000007</v>
      </c>
      <c r="G44" s="46">
        <v>13.2</v>
      </c>
      <c r="H44" s="46">
        <v>18.899999999999999</v>
      </c>
      <c r="I44" s="46">
        <v>8.5</v>
      </c>
      <c r="J44" s="46">
        <v>22.4</v>
      </c>
      <c r="K44" s="46">
        <v>31.9</v>
      </c>
      <c r="L44" s="46">
        <v>14.8</v>
      </c>
    </row>
    <row r="45" spans="2:12">
      <c r="B45" s="11"/>
      <c r="C45" s="153" t="s">
        <v>253</v>
      </c>
      <c r="D45" s="46">
        <v>13.2</v>
      </c>
      <c r="E45" s="46">
        <v>18.8</v>
      </c>
      <c r="F45" s="46">
        <v>8.5</v>
      </c>
      <c r="G45" s="46">
        <v>12.5</v>
      </c>
      <c r="H45" s="46">
        <v>17.899999999999999</v>
      </c>
      <c r="I45" s="46">
        <v>7.9</v>
      </c>
      <c r="J45" s="46">
        <v>19.3</v>
      </c>
      <c r="K45" s="46">
        <v>27.3</v>
      </c>
      <c r="L45" s="46">
        <v>12.8</v>
      </c>
    </row>
    <row r="46" spans="2:12">
      <c r="B46" s="11"/>
      <c r="C46" s="153" t="s">
        <v>254</v>
      </c>
      <c r="D46" s="46">
        <v>12.8</v>
      </c>
      <c r="E46" s="46">
        <v>18.100000000000001</v>
      </c>
      <c r="F46" s="46">
        <v>8.4</v>
      </c>
      <c r="G46" s="46">
        <v>12.1</v>
      </c>
      <c r="H46" s="46">
        <v>17.2</v>
      </c>
      <c r="I46" s="46">
        <v>7.8</v>
      </c>
      <c r="J46" s="46">
        <v>19</v>
      </c>
      <c r="K46" s="46">
        <v>27</v>
      </c>
      <c r="L46" s="46">
        <v>12.7</v>
      </c>
    </row>
    <row r="47" spans="2:12">
      <c r="B47" s="11"/>
      <c r="C47" s="153" t="s">
        <v>255</v>
      </c>
      <c r="D47" s="46">
        <v>12.7</v>
      </c>
      <c r="E47" s="46">
        <v>18</v>
      </c>
      <c r="F47" s="46">
        <v>8.1999999999999993</v>
      </c>
      <c r="G47" s="46">
        <v>11.9</v>
      </c>
      <c r="H47" s="46">
        <v>17</v>
      </c>
      <c r="I47" s="46">
        <v>7.7</v>
      </c>
      <c r="J47" s="46">
        <v>18.8</v>
      </c>
      <c r="K47" s="46">
        <v>27</v>
      </c>
      <c r="L47" s="46">
        <v>12.3</v>
      </c>
    </row>
    <row r="48" spans="2:12" ht="15.75">
      <c r="B48" s="152"/>
      <c r="C48" s="153" t="s">
        <v>256</v>
      </c>
      <c r="D48" s="46">
        <v>12.3</v>
      </c>
      <c r="E48" s="46">
        <v>17.399999999999999</v>
      </c>
      <c r="F48" s="46">
        <v>7.9</v>
      </c>
      <c r="G48" s="46">
        <v>11.4</v>
      </c>
      <c r="H48" s="46">
        <v>16.3</v>
      </c>
      <c r="I48" s="46">
        <v>7.3</v>
      </c>
      <c r="J48" s="46">
        <v>19.3</v>
      </c>
      <c r="K48" s="46">
        <v>28.1</v>
      </c>
      <c r="L48" s="46">
        <v>12.2</v>
      </c>
    </row>
    <row r="49" spans="2:12" ht="15.75">
      <c r="B49" s="161"/>
      <c r="C49" s="153" t="s">
        <v>257</v>
      </c>
      <c r="D49" s="46">
        <v>11.8</v>
      </c>
      <c r="E49" s="46">
        <v>16.7</v>
      </c>
      <c r="F49" s="46">
        <v>7.6</v>
      </c>
      <c r="G49" s="46">
        <v>11.1</v>
      </c>
      <c r="H49" s="46">
        <v>15.9</v>
      </c>
      <c r="I49" s="46">
        <v>7.2</v>
      </c>
      <c r="J49" s="46">
        <v>17.3</v>
      </c>
      <c r="K49" s="46">
        <v>25.3</v>
      </c>
      <c r="L49" s="46">
        <v>11.1</v>
      </c>
    </row>
    <row r="50" spans="2:12" ht="15.75">
      <c r="B50" s="152"/>
      <c r="C50" s="153" t="s">
        <v>258</v>
      </c>
      <c r="D50" s="46">
        <v>11.7</v>
      </c>
      <c r="E50" s="46">
        <v>16.8</v>
      </c>
      <c r="F50" s="46">
        <v>7.4</v>
      </c>
      <c r="G50" s="46">
        <v>11</v>
      </c>
      <c r="H50" s="46">
        <v>15.8</v>
      </c>
      <c r="I50" s="46">
        <v>6.8</v>
      </c>
      <c r="J50" s="46">
        <v>17.899999999999999</v>
      </c>
      <c r="K50" s="46">
        <v>26.8</v>
      </c>
      <c r="L50" s="46">
        <v>10.9</v>
      </c>
    </row>
    <row r="51" spans="2:12" ht="15.75">
      <c r="B51" s="161"/>
      <c r="C51" s="153" t="s">
        <v>259</v>
      </c>
      <c r="D51" s="46">
        <v>11.6</v>
      </c>
      <c r="E51" s="46">
        <v>16.7</v>
      </c>
      <c r="F51" s="46">
        <v>7.3</v>
      </c>
      <c r="G51" s="46">
        <v>10.9</v>
      </c>
      <c r="H51" s="46">
        <v>15.8</v>
      </c>
      <c r="I51" s="46">
        <v>6.8</v>
      </c>
      <c r="J51" s="46">
        <v>17.7</v>
      </c>
      <c r="K51" s="46">
        <v>25.4</v>
      </c>
      <c r="L51" s="46">
        <v>11.5</v>
      </c>
    </row>
    <row r="52" spans="2:12">
      <c r="B52" s="11"/>
      <c r="C52" s="153" t="s">
        <v>260</v>
      </c>
      <c r="D52" s="46">
        <v>11.6</v>
      </c>
      <c r="E52" s="46">
        <v>16.600000000000001</v>
      </c>
      <c r="F52" s="46">
        <v>7.3</v>
      </c>
      <c r="G52" s="46">
        <v>10.9</v>
      </c>
      <c r="H52" s="46">
        <v>15.7</v>
      </c>
      <c r="I52" s="46">
        <v>6.8</v>
      </c>
      <c r="J52" s="46">
        <v>17.100000000000001</v>
      </c>
      <c r="K52" s="46">
        <v>25.4</v>
      </c>
      <c r="L52" s="46">
        <v>10.5</v>
      </c>
    </row>
    <row r="53" spans="2:12">
      <c r="B53" s="11"/>
      <c r="C53" s="153" t="s">
        <v>167</v>
      </c>
      <c r="D53" s="46">
        <v>11.1</v>
      </c>
      <c r="E53" s="46">
        <v>15.9</v>
      </c>
      <c r="F53" s="46">
        <v>7.1</v>
      </c>
      <c r="G53" s="46">
        <v>10.5</v>
      </c>
      <c r="H53" s="46">
        <v>15</v>
      </c>
      <c r="I53" s="46">
        <v>6.6</v>
      </c>
      <c r="J53" s="46">
        <v>16.5</v>
      </c>
      <c r="K53" s="46">
        <v>24.2</v>
      </c>
      <c r="L53" s="46">
        <v>10.6</v>
      </c>
    </row>
    <row r="54" spans="2:12">
      <c r="B54" s="11"/>
      <c r="C54" s="153" t="s">
        <v>168</v>
      </c>
      <c r="D54" s="46">
        <v>10.7</v>
      </c>
      <c r="E54" s="46">
        <v>15.2</v>
      </c>
      <c r="F54" s="46">
        <v>6.9</v>
      </c>
      <c r="G54" s="46">
        <v>10.3</v>
      </c>
      <c r="H54" s="46">
        <v>14.7</v>
      </c>
      <c r="I54" s="46">
        <v>6.5</v>
      </c>
      <c r="J54" s="46">
        <v>14.8</v>
      </c>
      <c r="K54" s="46">
        <v>20.9</v>
      </c>
      <c r="L54" s="46">
        <v>10</v>
      </c>
    </row>
    <row r="55" spans="2:12">
      <c r="B55" s="11"/>
      <c r="C55" s="153">
        <v>1992</v>
      </c>
      <c r="D55" s="46">
        <v>10.5</v>
      </c>
      <c r="E55" s="46">
        <v>15.1</v>
      </c>
      <c r="F55" s="46">
        <v>6.5</v>
      </c>
      <c r="G55" s="46">
        <v>10.1</v>
      </c>
      <c r="H55" s="46">
        <v>14.5</v>
      </c>
      <c r="I55" s="46">
        <v>6.2</v>
      </c>
      <c r="J55" s="46">
        <v>14</v>
      </c>
      <c r="K55" s="46">
        <v>21</v>
      </c>
      <c r="L55" s="46">
        <v>8.5</v>
      </c>
    </row>
    <row r="56" spans="2:12">
      <c r="B56" s="11"/>
      <c r="C56" s="154" t="s">
        <v>170</v>
      </c>
      <c r="D56" s="155">
        <v>10.3</v>
      </c>
      <c r="E56" s="155">
        <v>14.6</v>
      </c>
      <c r="F56" s="155">
        <v>6.6</v>
      </c>
      <c r="G56" s="155">
        <v>10</v>
      </c>
      <c r="H56" s="155">
        <v>14.2</v>
      </c>
      <c r="I56" s="155">
        <v>6.3</v>
      </c>
      <c r="J56" s="155">
        <v>13.2</v>
      </c>
      <c r="K56" s="155">
        <v>19.5</v>
      </c>
      <c r="L56" s="155">
        <v>8.1999999999999993</v>
      </c>
    </row>
    <row r="57" spans="2:12">
      <c r="B57" s="162"/>
      <c r="C57" s="153">
        <v>1994</v>
      </c>
      <c r="D57" s="155">
        <v>10.199999999999999</v>
      </c>
      <c r="E57" s="163">
        <v>14.6</v>
      </c>
      <c r="F57" s="163">
        <v>6.5</v>
      </c>
      <c r="G57" s="163">
        <v>9.9</v>
      </c>
      <c r="H57" s="163">
        <v>14.1</v>
      </c>
      <c r="I57" s="163">
        <v>6.1</v>
      </c>
      <c r="J57" s="163">
        <v>13.1</v>
      </c>
      <c r="K57" s="163">
        <v>19.399999999999999</v>
      </c>
      <c r="L57" s="163">
        <v>8.1999999999999993</v>
      </c>
    </row>
    <row r="58" spans="2:12" s="14" customFormat="1">
      <c r="B58" s="162"/>
      <c r="C58" s="154" t="s">
        <v>56</v>
      </c>
      <c r="D58" s="155">
        <v>10</v>
      </c>
      <c r="E58" s="164">
        <v>14.3</v>
      </c>
      <c r="F58" s="164">
        <v>6.2</v>
      </c>
      <c r="G58" s="164">
        <v>9.6999999999999993</v>
      </c>
      <c r="H58" s="164">
        <v>14</v>
      </c>
      <c r="I58" s="164">
        <v>6</v>
      </c>
      <c r="J58" s="164">
        <v>12.1</v>
      </c>
      <c r="K58" s="164">
        <v>18</v>
      </c>
      <c r="L58" s="164">
        <v>7.6</v>
      </c>
    </row>
    <row r="59" spans="2:12" ht="15.75">
      <c r="B59" s="152" t="s">
        <v>54</v>
      </c>
      <c r="C59" s="154" t="s">
        <v>57</v>
      </c>
      <c r="D59" s="155">
        <v>9.8000000000000007</v>
      </c>
      <c r="E59" s="164">
        <v>13.9</v>
      </c>
      <c r="F59" s="164">
        <v>6.1</v>
      </c>
      <c r="G59" s="164">
        <v>9.6</v>
      </c>
      <c r="H59" s="164">
        <v>13.6</v>
      </c>
      <c r="I59" s="164">
        <v>6</v>
      </c>
      <c r="J59" s="164">
        <v>11.3</v>
      </c>
      <c r="K59" s="164">
        <v>16.899999999999999</v>
      </c>
      <c r="L59" s="164">
        <v>7</v>
      </c>
    </row>
    <row r="60" spans="2:12" ht="15.75">
      <c r="B60" s="161" t="s">
        <v>55</v>
      </c>
      <c r="C60" s="154" t="s">
        <v>58</v>
      </c>
      <c r="D60" s="155">
        <v>9.6</v>
      </c>
      <c r="E60" s="164">
        <v>13.6</v>
      </c>
      <c r="F60" s="164">
        <v>6.2</v>
      </c>
      <c r="G60" s="164">
        <v>9.6</v>
      </c>
      <c r="H60" s="164">
        <v>13.5</v>
      </c>
      <c r="I60" s="164">
        <v>6.1</v>
      </c>
      <c r="J60" s="164">
        <v>10.7</v>
      </c>
      <c r="K60" s="164">
        <v>15.7</v>
      </c>
      <c r="L60" s="164">
        <v>6.7</v>
      </c>
    </row>
    <row r="61" spans="2:12">
      <c r="B61" s="162"/>
      <c r="C61" s="154" t="s">
        <v>59</v>
      </c>
      <c r="D61" s="164">
        <v>9.5</v>
      </c>
      <c r="E61" s="164">
        <v>13.4</v>
      </c>
      <c r="F61" s="164">
        <v>6</v>
      </c>
      <c r="G61" s="164">
        <v>9.4</v>
      </c>
      <c r="H61" s="164">
        <v>13.3</v>
      </c>
      <c r="I61" s="164">
        <v>6</v>
      </c>
      <c r="J61" s="164">
        <v>9.9</v>
      </c>
      <c r="K61" s="164">
        <v>15.1</v>
      </c>
      <c r="L61" s="164">
        <v>5.9</v>
      </c>
    </row>
    <row r="62" spans="2:12">
      <c r="B62" s="162"/>
      <c r="C62" s="153">
        <v>1999</v>
      </c>
      <c r="D62" s="123">
        <v>9.6999999999999993</v>
      </c>
      <c r="E62" s="164">
        <v>13.7</v>
      </c>
      <c r="F62" s="164">
        <v>6.1</v>
      </c>
      <c r="G62" s="164">
        <v>9.6999999999999993</v>
      </c>
      <c r="H62" s="164">
        <v>13.7</v>
      </c>
      <c r="I62" s="164">
        <v>6.1</v>
      </c>
      <c r="J62" s="164">
        <v>10.199999999999999</v>
      </c>
      <c r="K62" s="164">
        <v>15.1</v>
      </c>
      <c r="L62" s="164">
        <v>6.4</v>
      </c>
    </row>
    <row r="63" spans="2:12">
      <c r="B63" s="162"/>
      <c r="C63" s="8">
        <v>2000</v>
      </c>
      <c r="D63" s="123">
        <v>9.6</v>
      </c>
      <c r="E63" s="123">
        <v>13.5</v>
      </c>
      <c r="F63" s="123">
        <v>6.2</v>
      </c>
      <c r="G63" s="123">
        <v>9.6999999999999993</v>
      </c>
      <c r="H63" s="123">
        <v>13.6</v>
      </c>
      <c r="I63" s="123">
        <v>6.2</v>
      </c>
      <c r="J63" s="123">
        <v>9.5</v>
      </c>
      <c r="K63" s="123">
        <v>13.7</v>
      </c>
      <c r="L63" s="123">
        <v>6.3</v>
      </c>
    </row>
    <row r="64" spans="2:12">
      <c r="B64" s="162"/>
      <c r="C64" s="8">
        <v>2001</v>
      </c>
      <c r="D64" s="123">
        <v>9.5</v>
      </c>
      <c r="E64" s="123">
        <v>13.2</v>
      </c>
      <c r="F64" s="123">
        <v>6.2</v>
      </c>
      <c r="G64" s="123">
        <v>9.6</v>
      </c>
      <c r="H64" s="123">
        <v>13.3</v>
      </c>
      <c r="I64" s="123">
        <v>6.3</v>
      </c>
      <c r="J64" s="123">
        <v>9.3000000000000007</v>
      </c>
      <c r="K64" s="123">
        <v>13.8</v>
      </c>
      <c r="L64" s="123">
        <v>5.6</v>
      </c>
    </row>
    <row r="65" spans="2:12">
      <c r="B65" s="162"/>
      <c r="C65" s="8">
        <v>2002</v>
      </c>
      <c r="D65" s="123">
        <v>9.4</v>
      </c>
      <c r="E65" s="123">
        <v>12.9</v>
      </c>
      <c r="F65" s="123">
        <v>6.3</v>
      </c>
      <c r="G65" s="123">
        <v>9.6</v>
      </c>
      <c r="H65" s="123">
        <v>13.2</v>
      </c>
      <c r="I65" s="123">
        <v>6.3</v>
      </c>
      <c r="J65" s="123">
        <v>8.5</v>
      </c>
      <c r="K65" s="123">
        <v>12</v>
      </c>
      <c r="L65" s="123">
        <v>5.7</v>
      </c>
    </row>
    <row r="66" spans="2:12">
      <c r="B66" s="162"/>
      <c r="C66" s="8">
        <v>2003</v>
      </c>
      <c r="D66" s="123">
        <v>9.3000000000000007</v>
      </c>
      <c r="E66" s="123">
        <v>13</v>
      </c>
      <c r="F66" s="123">
        <v>6</v>
      </c>
      <c r="G66" s="123">
        <v>9.5</v>
      </c>
      <c r="H66" s="123">
        <v>13.3</v>
      </c>
      <c r="I66" s="123">
        <v>6.1</v>
      </c>
      <c r="J66" s="123">
        <v>8.4</v>
      </c>
      <c r="K66" s="123">
        <v>12.4</v>
      </c>
      <c r="L66" s="123">
        <v>5.2</v>
      </c>
    </row>
    <row r="67" spans="2:12">
      <c r="B67" s="162"/>
      <c r="C67" s="8">
        <v>2004</v>
      </c>
      <c r="D67" s="123">
        <v>9</v>
      </c>
      <c r="E67" s="123">
        <v>12.5</v>
      </c>
      <c r="F67" s="123">
        <v>5.8</v>
      </c>
      <c r="G67" s="123">
        <v>9.1999999999999993</v>
      </c>
      <c r="H67" s="123">
        <v>12.8</v>
      </c>
      <c r="I67" s="123">
        <v>6</v>
      </c>
      <c r="J67" s="123">
        <v>7.9</v>
      </c>
      <c r="K67" s="123">
        <v>11.7</v>
      </c>
      <c r="L67" s="123">
        <v>4.9000000000000004</v>
      </c>
    </row>
    <row r="68" spans="2:12">
      <c r="B68" s="162"/>
      <c r="C68" s="8">
        <v>2005</v>
      </c>
      <c r="D68" s="123">
        <v>9</v>
      </c>
      <c r="E68" s="123">
        <v>12.4</v>
      </c>
      <c r="F68" s="123">
        <v>5.8</v>
      </c>
      <c r="G68" s="123">
        <v>9.1999999999999993</v>
      </c>
      <c r="H68" s="123">
        <v>12.7</v>
      </c>
      <c r="I68" s="123">
        <v>6</v>
      </c>
      <c r="J68" s="123">
        <v>7.7</v>
      </c>
      <c r="K68" s="123">
        <v>11.5</v>
      </c>
      <c r="L68" s="123">
        <v>4.8</v>
      </c>
    </row>
    <row r="69" spans="2:12">
      <c r="B69" s="162"/>
      <c r="C69" s="8">
        <v>2006</v>
      </c>
      <c r="D69" s="123">
        <v>8.8000000000000007</v>
      </c>
      <c r="E69" s="123">
        <v>12.1</v>
      </c>
      <c r="F69" s="123">
        <v>5.8</v>
      </c>
      <c r="G69" s="123">
        <v>9.1</v>
      </c>
      <c r="H69" s="123">
        <v>12.5</v>
      </c>
      <c r="I69" s="123">
        <v>6</v>
      </c>
      <c r="J69" s="123">
        <v>7</v>
      </c>
      <c r="K69" s="123">
        <v>10.199999999999999</v>
      </c>
      <c r="L69" s="123">
        <v>4.4000000000000004</v>
      </c>
    </row>
    <row r="70" spans="2:12">
      <c r="B70" s="162"/>
      <c r="C70" s="8">
        <v>2007</v>
      </c>
      <c r="D70" s="123">
        <v>9.1</v>
      </c>
      <c r="E70" s="123">
        <v>12.7</v>
      </c>
      <c r="F70" s="123">
        <v>5.9</v>
      </c>
      <c r="G70" s="123">
        <v>9.4</v>
      </c>
      <c r="H70" s="123">
        <v>13.1</v>
      </c>
      <c r="I70" s="123">
        <v>6.1</v>
      </c>
      <c r="J70" s="123">
        <v>7.4</v>
      </c>
      <c r="K70" s="123">
        <v>11</v>
      </c>
      <c r="L70" s="123">
        <v>4.5</v>
      </c>
    </row>
    <row r="71" spans="2:12">
      <c r="B71" s="162"/>
      <c r="C71" s="8">
        <v>2008</v>
      </c>
      <c r="D71" s="123">
        <v>9.1999999999999993</v>
      </c>
      <c r="E71" s="123">
        <v>12.7</v>
      </c>
      <c r="F71" s="123">
        <v>6</v>
      </c>
      <c r="G71" s="123">
        <v>9.6</v>
      </c>
      <c r="H71" s="123">
        <v>13.2</v>
      </c>
      <c r="I71" s="123">
        <v>6.2</v>
      </c>
      <c r="J71" s="123">
        <v>7</v>
      </c>
      <c r="K71" s="123">
        <v>10.6</v>
      </c>
      <c r="L71" s="123">
        <v>4.2</v>
      </c>
    </row>
    <row r="72" spans="2:12">
      <c r="B72" s="162"/>
      <c r="C72" s="8">
        <v>2009</v>
      </c>
      <c r="D72" s="123">
        <v>9.1999999999999993</v>
      </c>
      <c r="E72" s="123">
        <v>12.6</v>
      </c>
      <c r="F72" s="123">
        <v>6.1</v>
      </c>
      <c r="G72" s="123">
        <v>9.6</v>
      </c>
      <c r="H72" s="123">
        <v>13.1</v>
      </c>
      <c r="I72" s="123">
        <v>6.3</v>
      </c>
      <c r="J72" s="123">
        <v>7</v>
      </c>
      <c r="K72" s="123">
        <v>10.199999999999999</v>
      </c>
      <c r="L72" s="123">
        <v>4.5</v>
      </c>
    </row>
    <row r="73" spans="2:12">
      <c r="B73" s="162"/>
      <c r="C73" s="8">
        <v>2010</v>
      </c>
      <c r="D73" s="123">
        <v>9.4</v>
      </c>
      <c r="E73" s="123">
        <v>12.9</v>
      </c>
      <c r="F73" s="123">
        <v>6.2</v>
      </c>
      <c r="G73" s="123">
        <v>9.9</v>
      </c>
      <c r="H73" s="123">
        <v>13.6</v>
      </c>
      <c r="I73" s="123">
        <v>6.5</v>
      </c>
      <c r="J73" s="123">
        <v>6.7</v>
      </c>
      <c r="K73" s="123">
        <v>9.8000000000000007</v>
      </c>
      <c r="L73" s="123">
        <v>4.3</v>
      </c>
    </row>
    <row r="74" spans="2:12">
      <c r="B74" s="162"/>
      <c r="C74" s="8">
        <v>2011</v>
      </c>
      <c r="D74" s="123">
        <v>9.6999999999999993</v>
      </c>
      <c r="E74" s="123">
        <v>13.1</v>
      </c>
      <c r="F74" s="123">
        <v>6.6</v>
      </c>
      <c r="G74" s="123">
        <v>10.199999999999999</v>
      </c>
      <c r="H74" s="123">
        <v>13.8</v>
      </c>
      <c r="I74" s="123">
        <v>6.9</v>
      </c>
      <c r="J74" s="123">
        <v>7</v>
      </c>
      <c r="K74" s="123">
        <v>9.8000000000000007</v>
      </c>
      <c r="L74" s="123">
        <v>4.7</v>
      </c>
    </row>
    <row r="75" spans="2:12">
      <c r="B75" s="162"/>
      <c r="C75" s="8">
        <v>2012</v>
      </c>
      <c r="D75" s="123">
        <v>9.9</v>
      </c>
      <c r="E75" s="123">
        <v>13.4</v>
      </c>
      <c r="F75" s="123">
        <v>6.7</v>
      </c>
      <c r="G75" s="123">
        <v>10.5</v>
      </c>
      <c r="H75" s="123">
        <v>14.2</v>
      </c>
      <c r="I75" s="123">
        <v>7.1</v>
      </c>
      <c r="J75" s="123">
        <v>6.9</v>
      </c>
      <c r="K75" s="123">
        <v>9.9</v>
      </c>
      <c r="L75" s="123">
        <v>4.4000000000000004</v>
      </c>
    </row>
    <row r="76" spans="2:12">
      <c r="B76" s="162"/>
      <c r="C76" s="8">
        <v>2013</v>
      </c>
      <c r="D76" s="123">
        <v>10.1</v>
      </c>
      <c r="E76" s="123">
        <v>13.8</v>
      </c>
      <c r="F76" s="123">
        <v>6.8</v>
      </c>
      <c r="G76" s="123">
        <v>10.7</v>
      </c>
      <c r="H76" s="123">
        <v>14.6</v>
      </c>
      <c r="I76" s="123">
        <v>7.1</v>
      </c>
      <c r="J76" s="123">
        <v>7.3</v>
      </c>
      <c r="K76" s="123">
        <v>10.3</v>
      </c>
      <c r="L76" s="123">
        <v>4.8</v>
      </c>
    </row>
    <row r="77" spans="2:12">
      <c r="B77" s="162"/>
      <c r="C77" s="8">
        <v>2014</v>
      </c>
      <c r="D77" s="123">
        <v>10.4</v>
      </c>
      <c r="E77" s="123">
        <v>14</v>
      </c>
      <c r="F77" s="123">
        <v>7.1</v>
      </c>
      <c r="G77" s="123">
        <v>11.1</v>
      </c>
      <c r="H77" s="123">
        <v>15</v>
      </c>
      <c r="I77" s="123">
        <v>7.5</v>
      </c>
      <c r="J77" s="123">
        <v>7.1</v>
      </c>
      <c r="K77" s="123">
        <v>9.9</v>
      </c>
      <c r="L77" s="123">
        <v>4.9000000000000004</v>
      </c>
    </row>
    <row r="78" spans="2:12">
      <c r="B78" s="167"/>
      <c r="C78" s="6"/>
      <c r="D78" s="171"/>
      <c r="E78" s="171"/>
      <c r="F78" s="171"/>
      <c r="G78" s="171"/>
      <c r="H78" s="171"/>
      <c r="I78" s="171"/>
      <c r="J78" s="171"/>
      <c r="K78" s="171"/>
      <c r="L78" s="171"/>
    </row>
    <row r="79" spans="2:12" ht="28.5" customHeight="1">
      <c r="B79" s="350" t="s">
        <v>630</v>
      </c>
      <c r="C79" s="351"/>
      <c r="D79" s="351"/>
      <c r="E79" s="351"/>
      <c r="F79" s="351"/>
      <c r="G79" s="351"/>
      <c r="H79" s="351"/>
      <c r="I79" s="351"/>
      <c r="J79" s="351"/>
      <c r="K79" s="351"/>
      <c r="L79" s="351"/>
    </row>
    <row r="80" spans="2:12" ht="57" customHeight="1">
      <c r="B80" s="350" t="s">
        <v>60</v>
      </c>
      <c r="C80" s="351"/>
      <c r="D80" s="351"/>
      <c r="E80" s="351"/>
      <c r="F80" s="351"/>
      <c r="G80" s="351"/>
      <c r="H80" s="351"/>
      <c r="I80" s="351"/>
      <c r="J80" s="351"/>
      <c r="K80" s="351"/>
      <c r="L80" s="351"/>
    </row>
    <row r="81" spans="2:12" ht="84" customHeight="1">
      <c r="B81" s="350" t="s">
        <v>110</v>
      </c>
      <c r="C81" s="351"/>
      <c r="D81" s="351"/>
      <c r="E81" s="351"/>
      <c r="F81" s="351"/>
      <c r="G81" s="351"/>
      <c r="H81" s="351"/>
      <c r="I81" s="351"/>
      <c r="J81" s="351"/>
      <c r="K81" s="351"/>
      <c r="L81" s="351"/>
    </row>
    <row r="82" spans="2:12" ht="32.25" customHeight="1">
      <c r="B82" s="350" t="s">
        <v>62</v>
      </c>
      <c r="C82" s="351"/>
      <c r="D82" s="351"/>
      <c r="E82" s="351"/>
      <c r="F82" s="351"/>
      <c r="G82" s="351"/>
      <c r="H82" s="351"/>
      <c r="I82" s="351"/>
      <c r="J82" s="351"/>
      <c r="K82" s="351"/>
      <c r="L82" s="351"/>
    </row>
  </sheetData>
  <mergeCells count="6">
    <mergeCell ref="B81:L81"/>
    <mergeCell ref="B82:L82"/>
    <mergeCell ref="B5:B6"/>
    <mergeCell ref="C5:C6"/>
    <mergeCell ref="B79:L79"/>
    <mergeCell ref="B80:L80"/>
  </mergeCells>
  <phoneticPr fontId="10" type="noConversion"/>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48"/>
    </row>
    <row r="2" spans="1:12">
      <c r="A2" s="212"/>
      <c r="B2" s="3" t="s">
        <v>114</v>
      </c>
      <c r="C2" s="4"/>
      <c r="D2" s="4"/>
      <c r="E2" s="4"/>
      <c r="F2" s="4"/>
      <c r="G2" s="4"/>
      <c r="H2" s="4"/>
      <c r="I2" s="4"/>
      <c r="J2" s="4"/>
      <c r="K2" s="4"/>
      <c r="L2" s="4"/>
    </row>
    <row r="3" spans="1:12" ht="15.75">
      <c r="B3" s="5" t="s">
        <v>115</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c r="B7" s="11"/>
      <c r="C7" s="153" t="s">
        <v>166</v>
      </c>
      <c r="D7" s="170">
        <v>11.9</v>
      </c>
      <c r="E7" s="170">
        <v>19</v>
      </c>
      <c r="F7" s="187">
        <v>5.6</v>
      </c>
      <c r="G7" s="170">
        <v>12.5</v>
      </c>
      <c r="H7" s="170">
        <v>19.8</v>
      </c>
      <c r="I7" s="187">
        <v>6</v>
      </c>
      <c r="J7" s="170">
        <v>7.8</v>
      </c>
      <c r="K7" s="170">
        <v>13.7</v>
      </c>
      <c r="L7" s="187" t="s">
        <v>292</v>
      </c>
    </row>
    <row r="8" spans="1:12">
      <c r="B8" s="11"/>
      <c r="C8" s="153" t="s">
        <v>252</v>
      </c>
      <c r="D8" s="156">
        <v>12.2</v>
      </c>
      <c r="E8" s="156">
        <v>19.399999999999999</v>
      </c>
      <c r="F8" s="166">
        <v>6.1</v>
      </c>
      <c r="G8" s="156">
        <v>12.9</v>
      </c>
      <c r="H8" s="156">
        <v>20.100000000000001</v>
      </c>
      <c r="I8" s="166">
        <v>6.7</v>
      </c>
      <c r="J8" s="156">
        <v>7.6</v>
      </c>
      <c r="K8" s="156">
        <v>14.2</v>
      </c>
      <c r="L8" s="166" t="s">
        <v>292</v>
      </c>
    </row>
    <row r="9" spans="1:12">
      <c r="B9" s="11"/>
      <c r="C9" s="153" t="s">
        <v>253</v>
      </c>
      <c r="D9" s="156">
        <v>12.6</v>
      </c>
      <c r="E9" s="156">
        <v>20.3</v>
      </c>
      <c r="F9" s="166">
        <v>6</v>
      </c>
      <c r="G9" s="156">
        <v>13.4</v>
      </c>
      <c r="H9" s="156">
        <v>21.3</v>
      </c>
      <c r="I9" s="166">
        <v>6.4</v>
      </c>
      <c r="J9" s="156">
        <v>7.4</v>
      </c>
      <c r="K9" s="156">
        <v>13.5</v>
      </c>
      <c r="L9" s="166" t="s">
        <v>292</v>
      </c>
    </row>
    <row r="10" spans="1:12">
      <c r="B10" s="11"/>
      <c r="C10" s="153" t="s">
        <v>254</v>
      </c>
      <c r="D10" s="156">
        <v>12.5</v>
      </c>
      <c r="E10" s="156">
        <v>20.399999999999999</v>
      </c>
      <c r="F10" s="166">
        <v>5.6</v>
      </c>
      <c r="G10" s="156">
        <v>12.9</v>
      </c>
      <c r="H10" s="156">
        <v>20.8</v>
      </c>
      <c r="I10" s="166">
        <v>6.1</v>
      </c>
      <c r="J10" s="156">
        <v>9.5</v>
      </c>
      <c r="K10" s="156">
        <v>18.100000000000001</v>
      </c>
      <c r="L10" s="166" t="s">
        <v>292</v>
      </c>
    </row>
    <row r="11" spans="1:12">
      <c r="B11" s="11"/>
      <c r="C11" s="153" t="s">
        <v>255</v>
      </c>
      <c r="D11" s="156">
        <v>13</v>
      </c>
      <c r="E11" s="156">
        <v>21</v>
      </c>
      <c r="F11" s="156">
        <v>6.2</v>
      </c>
      <c r="G11" s="156">
        <v>13.7</v>
      </c>
      <c r="H11" s="156">
        <v>22</v>
      </c>
      <c r="I11" s="156">
        <v>6.5</v>
      </c>
      <c r="J11" s="156">
        <v>8.3000000000000007</v>
      </c>
      <c r="K11" s="156">
        <v>13.6</v>
      </c>
      <c r="L11" s="156">
        <v>4.0999999999999996</v>
      </c>
    </row>
    <row r="12" spans="1:12" ht="15.75">
      <c r="B12" s="152"/>
      <c r="C12" s="153" t="s">
        <v>256</v>
      </c>
      <c r="D12" s="156">
        <v>12.4</v>
      </c>
      <c r="E12" s="156">
        <v>21.7</v>
      </c>
      <c r="F12" s="166">
        <v>4.4000000000000004</v>
      </c>
      <c r="G12" s="156">
        <v>12.9</v>
      </c>
      <c r="H12" s="156">
        <v>22.3</v>
      </c>
      <c r="I12" s="166">
        <v>4.8</v>
      </c>
      <c r="J12" s="156">
        <v>9.1999999999999993</v>
      </c>
      <c r="K12" s="156">
        <v>18</v>
      </c>
      <c r="L12" s="166" t="s">
        <v>292</v>
      </c>
    </row>
    <row r="13" spans="1:12">
      <c r="B13" s="11"/>
      <c r="C13" s="153" t="s">
        <v>257</v>
      </c>
      <c r="D13" s="156">
        <v>12.5</v>
      </c>
      <c r="E13" s="156">
        <v>20.6</v>
      </c>
      <c r="F13" s="156">
        <v>5.8</v>
      </c>
      <c r="G13" s="156">
        <v>13</v>
      </c>
      <c r="H13" s="156">
        <v>21.4</v>
      </c>
      <c r="I13" s="156">
        <v>6</v>
      </c>
      <c r="J13" s="156">
        <v>9.5</v>
      </c>
      <c r="K13" s="156">
        <v>16.2</v>
      </c>
      <c r="L13" s="156">
        <v>4.2</v>
      </c>
    </row>
    <row r="14" spans="1:12">
      <c r="B14" s="11"/>
      <c r="C14" s="153" t="s">
        <v>258</v>
      </c>
      <c r="D14" s="156">
        <v>11.9</v>
      </c>
      <c r="E14" s="156">
        <v>19.8</v>
      </c>
      <c r="F14" s="156">
        <v>5.0999999999999996</v>
      </c>
      <c r="G14" s="156">
        <v>12.4</v>
      </c>
      <c r="H14" s="156">
        <v>20.3</v>
      </c>
      <c r="I14" s="156">
        <v>5.5</v>
      </c>
      <c r="J14" s="156">
        <v>9.1</v>
      </c>
      <c r="K14" s="156">
        <v>16.399999999999999</v>
      </c>
      <c r="L14" s="156">
        <v>3</v>
      </c>
    </row>
    <row r="15" spans="1:12" ht="15.75">
      <c r="B15" s="152"/>
      <c r="C15" s="153" t="s">
        <v>259</v>
      </c>
      <c r="D15" s="156">
        <v>12</v>
      </c>
      <c r="E15" s="156">
        <v>20.3</v>
      </c>
      <c r="F15" s="166">
        <v>4.9000000000000004</v>
      </c>
      <c r="G15" s="156">
        <v>12.5</v>
      </c>
      <c r="H15" s="156">
        <v>21.1</v>
      </c>
      <c r="I15" s="166">
        <v>5.0999999999999996</v>
      </c>
      <c r="J15" s="156">
        <v>8.5</v>
      </c>
      <c r="K15" s="156">
        <v>15.2</v>
      </c>
      <c r="L15" s="166" t="s">
        <v>292</v>
      </c>
    </row>
    <row r="16" spans="1:12">
      <c r="B16" s="11"/>
      <c r="C16" s="153" t="s">
        <v>260</v>
      </c>
      <c r="D16" s="156">
        <v>11.3</v>
      </c>
      <c r="E16" s="156">
        <v>20</v>
      </c>
      <c r="F16" s="156">
        <v>4</v>
      </c>
      <c r="G16" s="156">
        <v>11.9</v>
      </c>
      <c r="H16" s="156">
        <v>20.8</v>
      </c>
      <c r="I16" s="156">
        <v>4.2</v>
      </c>
      <c r="J16" s="156">
        <v>7.9</v>
      </c>
      <c r="K16" s="156">
        <v>14.1</v>
      </c>
      <c r="L16" s="156">
        <v>2.9</v>
      </c>
    </row>
    <row r="17" spans="2:12">
      <c r="B17" s="11"/>
      <c r="C17" s="153" t="s">
        <v>167</v>
      </c>
      <c r="D17" s="156">
        <v>11.7</v>
      </c>
      <c r="E17" s="156">
        <v>20.5</v>
      </c>
      <c r="F17" s="166">
        <v>4.3</v>
      </c>
      <c r="G17" s="156">
        <v>12.2</v>
      </c>
      <c r="H17" s="156">
        <v>21.2</v>
      </c>
      <c r="I17" s="166">
        <v>4.5</v>
      </c>
      <c r="J17" s="156">
        <v>8.1999999999999993</v>
      </c>
      <c r="K17" s="156">
        <v>14.9</v>
      </c>
      <c r="L17" s="166" t="s">
        <v>292</v>
      </c>
    </row>
    <row r="18" spans="2:12">
      <c r="B18" s="11"/>
      <c r="C18" s="153" t="s">
        <v>168</v>
      </c>
      <c r="D18" s="156">
        <v>12.4</v>
      </c>
      <c r="E18" s="156">
        <v>21.8</v>
      </c>
      <c r="F18" s="166">
        <v>4.5999999999999996</v>
      </c>
      <c r="G18" s="156">
        <v>12.9</v>
      </c>
      <c r="H18" s="156">
        <v>22.4</v>
      </c>
      <c r="I18" s="166">
        <v>4.8</v>
      </c>
      <c r="J18" s="156">
        <v>9.6</v>
      </c>
      <c r="K18" s="156">
        <v>17.7</v>
      </c>
      <c r="L18" s="166" t="s">
        <v>292</v>
      </c>
    </row>
    <row r="19" spans="2:12">
      <c r="B19" s="11"/>
      <c r="C19" s="153" t="s">
        <v>169</v>
      </c>
      <c r="D19" s="156">
        <v>11.3</v>
      </c>
      <c r="E19" s="156">
        <v>19.600000000000001</v>
      </c>
      <c r="F19" s="166">
        <v>4.2</v>
      </c>
      <c r="G19" s="156">
        <v>11.9</v>
      </c>
      <c r="H19" s="156">
        <v>20.3</v>
      </c>
      <c r="I19" s="166">
        <v>4.5</v>
      </c>
      <c r="J19" s="156">
        <v>7.8</v>
      </c>
      <c r="K19" s="156">
        <v>14.3</v>
      </c>
      <c r="L19" s="166" t="s">
        <v>292</v>
      </c>
    </row>
    <row r="20" spans="2:12">
      <c r="B20" s="11"/>
      <c r="C20" s="153" t="s">
        <v>170</v>
      </c>
      <c r="D20" s="156">
        <v>11.4</v>
      </c>
      <c r="E20" s="156">
        <v>20.2</v>
      </c>
      <c r="F20" s="166">
        <v>3.7</v>
      </c>
      <c r="G20" s="156">
        <v>11.8</v>
      </c>
      <c r="H20" s="156">
        <v>20.6</v>
      </c>
      <c r="I20" s="166">
        <v>4</v>
      </c>
      <c r="J20" s="156">
        <v>8.4</v>
      </c>
      <c r="K20" s="156">
        <v>16.399999999999999</v>
      </c>
      <c r="L20" s="166" t="s">
        <v>292</v>
      </c>
    </row>
    <row r="21" spans="2:12">
      <c r="B21" s="11"/>
      <c r="C21" s="153">
        <v>1994</v>
      </c>
      <c r="D21" s="156">
        <v>10.7</v>
      </c>
      <c r="E21" s="156">
        <v>19</v>
      </c>
      <c r="F21" s="166">
        <v>3.5</v>
      </c>
      <c r="G21" s="156">
        <v>11.1</v>
      </c>
      <c r="H21" s="156">
        <v>19.600000000000001</v>
      </c>
      <c r="I21" s="166">
        <v>3.7</v>
      </c>
      <c r="J21" s="156">
        <v>8.1999999999999993</v>
      </c>
      <c r="K21" s="156">
        <v>15.2</v>
      </c>
      <c r="L21" s="166" t="s">
        <v>292</v>
      </c>
    </row>
    <row r="22" spans="2:12" s="14" customFormat="1">
      <c r="B22" s="11"/>
      <c r="C22" s="153">
        <v>1995</v>
      </c>
      <c r="D22" s="156">
        <v>10.1</v>
      </c>
      <c r="E22" s="156">
        <v>17.600000000000001</v>
      </c>
      <c r="F22" s="156">
        <v>3.5</v>
      </c>
      <c r="G22" s="156">
        <v>10.3</v>
      </c>
      <c r="H22" s="156">
        <v>18.100000000000001</v>
      </c>
      <c r="I22" s="156">
        <v>3.5</v>
      </c>
      <c r="J22" s="156">
        <v>8.1</v>
      </c>
      <c r="K22" s="156">
        <v>14.4</v>
      </c>
      <c r="L22" s="156">
        <v>2.8</v>
      </c>
    </row>
    <row r="23" spans="2:12" ht="15.75">
      <c r="B23" s="152" t="s">
        <v>52</v>
      </c>
      <c r="C23" s="153">
        <v>1996</v>
      </c>
      <c r="D23" s="156">
        <v>11.4</v>
      </c>
      <c r="E23" s="156">
        <v>20</v>
      </c>
      <c r="F23" s="156">
        <v>3.9</v>
      </c>
      <c r="G23" s="156">
        <v>11.9</v>
      </c>
      <c r="H23" s="156">
        <v>20.6</v>
      </c>
      <c r="I23" s="156">
        <v>4.0999999999999996</v>
      </c>
      <c r="J23" s="156">
        <v>8.5</v>
      </c>
      <c r="K23" s="156">
        <v>15</v>
      </c>
      <c r="L23" s="156">
        <v>2.9</v>
      </c>
    </row>
    <row r="24" spans="2:12">
      <c r="B24" s="11"/>
      <c r="C24" s="153">
        <v>1997</v>
      </c>
      <c r="D24" s="156">
        <v>10.3</v>
      </c>
      <c r="E24" s="156">
        <v>17.899999999999999</v>
      </c>
      <c r="F24" s="166">
        <v>3.5</v>
      </c>
      <c r="G24" s="156">
        <v>10.9</v>
      </c>
      <c r="H24" s="156">
        <v>18.8</v>
      </c>
      <c r="I24" s="166">
        <v>3.9</v>
      </c>
      <c r="J24" s="156">
        <v>6.2</v>
      </c>
      <c r="K24" s="156">
        <v>11.5</v>
      </c>
      <c r="L24" s="166" t="s">
        <v>292</v>
      </c>
    </row>
    <row r="25" spans="2:12">
      <c r="B25" s="11"/>
      <c r="C25" s="153">
        <v>1998</v>
      </c>
      <c r="D25" s="156">
        <v>9.8000000000000007</v>
      </c>
      <c r="E25" s="156">
        <v>17.5</v>
      </c>
      <c r="F25" s="166">
        <v>3.2</v>
      </c>
      <c r="G25" s="156">
        <v>10.5</v>
      </c>
      <c r="H25" s="156">
        <v>18.600000000000001</v>
      </c>
      <c r="I25" s="166">
        <v>3.3</v>
      </c>
      <c r="J25" s="156">
        <v>6</v>
      </c>
      <c r="K25" s="156">
        <v>10.8</v>
      </c>
      <c r="L25" s="166" t="s">
        <v>292</v>
      </c>
    </row>
    <row r="26" spans="2:12">
      <c r="B26" s="11"/>
      <c r="C26" s="153">
        <v>1999</v>
      </c>
      <c r="D26" s="156">
        <v>9.8000000000000007</v>
      </c>
      <c r="E26" s="156">
        <v>16.8</v>
      </c>
      <c r="F26" s="166">
        <v>3.6</v>
      </c>
      <c r="G26" s="156">
        <v>10.3</v>
      </c>
      <c r="H26" s="156">
        <v>17.5</v>
      </c>
      <c r="I26" s="166">
        <v>3.8</v>
      </c>
      <c r="J26" s="156">
        <v>7</v>
      </c>
      <c r="K26" s="156">
        <v>12.6</v>
      </c>
      <c r="L26" s="166" t="s">
        <v>292</v>
      </c>
    </row>
    <row r="27" spans="2:12">
      <c r="B27" s="11"/>
      <c r="C27" s="153">
        <v>2000</v>
      </c>
      <c r="D27" s="156">
        <v>9.8000000000000007</v>
      </c>
      <c r="E27" s="156">
        <v>16.7</v>
      </c>
      <c r="F27" s="166">
        <v>3.7</v>
      </c>
      <c r="G27" s="156">
        <v>10.4</v>
      </c>
      <c r="H27" s="156">
        <v>17.5</v>
      </c>
      <c r="I27" s="166">
        <v>4</v>
      </c>
      <c r="J27" s="156">
        <v>6.2</v>
      </c>
      <c r="K27" s="156">
        <v>11.5</v>
      </c>
      <c r="L27" s="166" t="s">
        <v>292</v>
      </c>
    </row>
    <row r="28" spans="2:12">
      <c r="B28" s="11"/>
      <c r="C28" s="8">
        <v>2001</v>
      </c>
      <c r="D28" s="156">
        <v>10.5</v>
      </c>
      <c r="E28" s="156">
        <v>17.7</v>
      </c>
      <c r="F28" s="166">
        <v>3.9</v>
      </c>
      <c r="G28" s="156">
        <v>11.2</v>
      </c>
      <c r="H28" s="156">
        <v>18.8</v>
      </c>
      <c r="I28" s="166">
        <v>4.0999999999999996</v>
      </c>
      <c r="J28" s="156">
        <v>6.7</v>
      </c>
      <c r="K28" s="156">
        <v>11.6</v>
      </c>
      <c r="L28" s="166">
        <v>2.7</v>
      </c>
    </row>
    <row r="29" spans="2:12">
      <c r="B29" s="11"/>
      <c r="C29" s="153">
        <v>2002</v>
      </c>
      <c r="D29" s="155">
        <v>11</v>
      </c>
      <c r="E29" s="155">
        <v>18.7</v>
      </c>
      <c r="F29" s="165">
        <v>4</v>
      </c>
      <c r="G29" s="155">
        <v>11.7</v>
      </c>
      <c r="H29" s="155">
        <v>19.899999999999999</v>
      </c>
      <c r="I29" s="165">
        <v>4.4000000000000004</v>
      </c>
      <c r="J29" s="155">
        <v>6.3</v>
      </c>
      <c r="K29" s="155">
        <v>10.9</v>
      </c>
      <c r="L29" s="166" t="s">
        <v>292</v>
      </c>
    </row>
    <row r="30" spans="2:12">
      <c r="B30" s="11"/>
      <c r="C30" s="153">
        <v>2003</v>
      </c>
      <c r="D30" s="155">
        <v>10.1</v>
      </c>
      <c r="E30" s="155">
        <v>16.8</v>
      </c>
      <c r="F30" s="165">
        <v>4</v>
      </c>
      <c r="G30" s="155">
        <v>10.9</v>
      </c>
      <c r="H30" s="155">
        <v>17.899999999999999</v>
      </c>
      <c r="I30" s="165">
        <v>4.3</v>
      </c>
      <c r="J30" s="155">
        <v>6.4</v>
      </c>
      <c r="K30" s="155">
        <v>11.5</v>
      </c>
      <c r="L30" s="165" t="s">
        <v>292</v>
      </c>
    </row>
    <row r="31" spans="2:12">
      <c r="B31" s="11"/>
      <c r="C31" s="153">
        <v>2004</v>
      </c>
      <c r="D31" s="155">
        <v>10.9</v>
      </c>
      <c r="E31" s="155">
        <v>18</v>
      </c>
      <c r="F31" s="165">
        <v>4.3</v>
      </c>
      <c r="G31" s="155">
        <v>11.7</v>
      </c>
      <c r="H31" s="155">
        <v>19.399999999999999</v>
      </c>
      <c r="I31" s="165">
        <v>4.5</v>
      </c>
      <c r="J31" s="155">
        <v>4.5999999999999996</v>
      </c>
      <c r="K31" s="155">
        <v>7.6</v>
      </c>
      <c r="L31" s="165" t="s">
        <v>292</v>
      </c>
    </row>
    <row r="32" spans="2:12">
      <c r="B32" s="11"/>
      <c r="C32" s="153">
        <v>2005</v>
      </c>
      <c r="D32" s="155">
        <v>10.9</v>
      </c>
      <c r="E32" s="155">
        <v>18</v>
      </c>
      <c r="F32" s="165">
        <v>4.5</v>
      </c>
      <c r="G32" s="155">
        <v>11.9</v>
      </c>
      <c r="H32" s="155">
        <v>19.3</v>
      </c>
      <c r="I32" s="165">
        <v>5.0999999999999996</v>
      </c>
      <c r="J32" s="155">
        <v>5.9</v>
      </c>
      <c r="K32" s="155">
        <v>10.9</v>
      </c>
      <c r="L32" s="188" t="s">
        <v>292</v>
      </c>
    </row>
    <row r="33" spans="2:12">
      <c r="B33" s="11"/>
      <c r="C33" s="153">
        <v>2006</v>
      </c>
      <c r="D33" s="155">
        <v>11.1</v>
      </c>
      <c r="E33" s="155">
        <v>18.899999999999999</v>
      </c>
      <c r="F33" s="165">
        <v>3.9</v>
      </c>
      <c r="G33" s="155">
        <v>11.8</v>
      </c>
      <c r="H33" s="155">
        <v>19.7</v>
      </c>
      <c r="I33" s="165">
        <v>4.3</v>
      </c>
      <c r="J33" s="155">
        <v>6.5</v>
      </c>
      <c r="K33" s="155">
        <v>13.1</v>
      </c>
      <c r="L33" s="188" t="s">
        <v>292</v>
      </c>
    </row>
    <row r="34" spans="2:12">
      <c r="B34" s="11"/>
      <c r="C34" s="153">
        <v>2007</v>
      </c>
      <c r="D34" s="155">
        <v>11</v>
      </c>
      <c r="E34" s="155">
        <v>18.3</v>
      </c>
      <c r="F34" s="165">
        <v>4.3</v>
      </c>
      <c r="G34" s="155">
        <v>12.1</v>
      </c>
      <c r="H34" s="155">
        <v>20</v>
      </c>
      <c r="I34" s="165">
        <v>4.7</v>
      </c>
      <c r="J34" s="155">
        <v>5.3</v>
      </c>
      <c r="K34" s="155">
        <v>9.4</v>
      </c>
      <c r="L34" s="188" t="s">
        <v>292</v>
      </c>
    </row>
    <row r="35" spans="2:12">
      <c r="B35" s="11"/>
      <c r="C35" s="153">
        <v>2008</v>
      </c>
      <c r="D35" s="155">
        <v>11.7</v>
      </c>
      <c r="E35" s="155">
        <v>19.600000000000001</v>
      </c>
      <c r="F35" s="165">
        <v>4.3</v>
      </c>
      <c r="G35" s="155">
        <v>12.6</v>
      </c>
      <c r="H35" s="155">
        <v>20.9</v>
      </c>
      <c r="I35" s="165">
        <v>4.5999999999999996</v>
      </c>
      <c r="J35" s="155">
        <v>7.1</v>
      </c>
      <c r="K35" s="155">
        <v>12.2</v>
      </c>
      <c r="L35" s="188">
        <v>2.8</v>
      </c>
    </row>
    <row r="36" spans="2:12">
      <c r="B36" s="11"/>
      <c r="C36" s="153">
        <v>2009</v>
      </c>
      <c r="D36" s="155">
        <v>11.4</v>
      </c>
      <c r="E36" s="155">
        <v>18.8</v>
      </c>
      <c r="F36" s="165">
        <v>4.7</v>
      </c>
      <c r="G36" s="155">
        <v>12.4</v>
      </c>
      <c r="H36" s="155">
        <v>20.3</v>
      </c>
      <c r="I36" s="165">
        <v>5</v>
      </c>
      <c r="J36" s="155">
        <v>6.4</v>
      </c>
      <c r="K36" s="155">
        <v>10.5</v>
      </c>
      <c r="L36" s="188">
        <v>3.2</v>
      </c>
    </row>
    <row r="37" spans="2:12">
      <c r="B37" s="11"/>
      <c r="C37" s="153">
        <v>2010</v>
      </c>
      <c r="D37" s="155">
        <v>12.5</v>
      </c>
      <c r="E37" s="155">
        <v>20.3</v>
      </c>
      <c r="F37" s="165">
        <v>5.3</v>
      </c>
      <c r="G37" s="155">
        <v>13.5</v>
      </c>
      <c r="H37" s="155">
        <v>21.8</v>
      </c>
      <c r="I37" s="165">
        <v>5.6</v>
      </c>
      <c r="J37" s="155">
        <v>7.3</v>
      </c>
      <c r="K37" s="155">
        <v>11.3</v>
      </c>
      <c r="L37" s="188">
        <v>3.8</v>
      </c>
    </row>
    <row r="38" spans="2:12">
      <c r="B38" s="11"/>
      <c r="C38" s="153">
        <v>2011</v>
      </c>
      <c r="D38" s="155">
        <v>12.2</v>
      </c>
      <c r="E38" s="155">
        <v>20.2</v>
      </c>
      <c r="F38" s="165">
        <v>4.5999999999999996</v>
      </c>
      <c r="G38" s="155">
        <v>13.1</v>
      </c>
      <c r="H38" s="155">
        <v>21.7</v>
      </c>
      <c r="I38" s="165">
        <v>5</v>
      </c>
      <c r="J38" s="155">
        <v>6.9</v>
      </c>
      <c r="K38" s="155">
        <v>11.4</v>
      </c>
      <c r="L38" s="188">
        <v>2.9</v>
      </c>
    </row>
    <row r="39" spans="2:12">
      <c r="B39" s="11"/>
      <c r="C39" s="153">
        <v>2012</v>
      </c>
      <c r="D39" s="155">
        <v>12.4</v>
      </c>
      <c r="E39" s="155">
        <v>20.5</v>
      </c>
      <c r="F39" s="165">
        <v>4.9000000000000004</v>
      </c>
      <c r="G39" s="155">
        <v>13.4</v>
      </c>
      <c r="H39" s="155">
        <v>22.2</v>
      </c>
      <c r="I39" s="165">
        <v>5.0999999999999996</v>
      </c>
      <c r="J39" s="155">
        <v>7</v>
      </c>
      <c r="K39" s="155">
        <v>11.2</v>
      </c>
      <c r="L39" s="188">
        <v>3.3</v>
      </c>
    </row>
    <row r="40" spans="2:12">
      <c r="B40" s="11"/>
      <c r="C40" s="153">
        <v>2013</v>
      </c>
      <c r="D40" s="155">
        <v>12.9</v>
      </c>
      <c r="E40" s="155">
        <v>20.7</v>
      </c>
      <c r="F40" s="165">
        <v>5.5</v>
      </c>
      <c r="G40" s="155">
        <v>13.9</v>
      </c>
      <c r="H40" s="155">
        <v>22.2</v>
      </c>
      <c r="I40" s="165">
        <v>5.9</v>
      </c>
      <c r="J40" s="155">
        <v>7.2</v>
      </c>
      <c r="K40" s="155">
        <v>12.4</v>
      </c>
      <c r="L40" s="188">
        <v>2.8</v>
      </c>
    </row>
    <row r="41" spans="2:12">
      <c r="B41" s="11"/>
      <c r="C41" s="153">
        <v>2014</v>
      </c>
      <c r="D41" s="155">
        <v>13.2</v>
      </c>
      <c r="E41" s="155">
        <v>21.1</v>
      </c>
      <c r="F41" s="165">
        <v>5.7</v>
      </c>
      <c r="G41" s="155">
        <v>14.7</v>
      </c>
      <c r="H41" s="155">
        <v>23.3</v>
      </c>
      <c r="I41" s="165">
        <v>6.3</v>
      </c>
      <c r="J41" s="155">
        <v>6.8</v>
      </c>
      <c r="K41" s="155">
        <v>10.6</v>
      </c>
      <c r="L41" s="188">
        <v>3.5</v>
      </c>
    </row>
    <row r="42" spans="2:12">
      <c r="B42" s="11"/>
      <c r="C42" s="153"/>
      <c r="D42" s="155"/>
      <c r="E42" s="155"/>
      <c r="F42" s="165"/>
      <c r="G42" s="155"/>
      <c r="H42" s="155"/>
      <c r="I42" s="165"/>
      <c r="J42" s="155"/>
      <c r="K42" s="155"/>
      <c r="L42" s="188"/>
    </row>
    <row r="43" spans="2:12">
      <c r="B43" s="62"/>
      <c r="C43" s="159" t="s">
        <v>166</v>
      </c>
      <c r="D43" s="160">
        <v>12.2</v>
      </c>
      <c r="E43" s="160">
        <v>19.899999999999999</v>
      </c>
      <c r="F43" s="160">
        <v>5.7</v>
      </c>
      <c r="G43" s="160">
        <v>13</v>
      </c>
      <c r="H43" s="160">
        <v>20.9</v>
      </c>
      <c r="I43" s="160">
        <v>6.1</v>
      </c>
      <c r="J43" s="160">
        <v>6.5</v>
      </c>
      <c r="K43" s="160">
        <v>11.4</v>
      </c>
      <c r="L43" s="160">
        <v>2.4</v>
      </c>
    </row>
    <row r="44" spans="2:12">
      <c r="B44" s="11"/>
      <c r="C44" s="153" t="s">
        <v>252</v>
      </c>
      <c r="D44" s="46">
        <v>12.3</v>
      </c>
      <c r="E44" s="46">
        <v>19.8</v>
      </c>
      <c r="F44" s="46">
        <v>6</v>
      </c>
      <c r="G44" s="46">
        <v>13.1</v>
      </c>
      <c r="H44" s="46">
        <v>20.9</v>
      </c>
      <c r="I44" s="46">
        <v>6.4</v>
      </c>
      <c r="J44" s="46">
        <v>6.5</v>
      </c>
      <c r="K44" s="46">
        <v>11.4</v>
      </c>
      <c r="L44" s="46">
        <v>2.5</v>
      </c>
    </row>
    <row r="45" spans="2:12">
      <c r="B45" s="11"/>
      <c r="C45" s="153" t="s">
        <v>253</v>
      </c>
      <c r="D45" s="46">
        <v>12.5</v>
      </c>
      <c r="E45" s="46">
        <v>20.399999999999999</v>
      </c>
      <c r="F45" s="46">
        <v>5.8</v>
      </c>
      <c r="G45" s="46">
        <v>13.3</v>
      </c>
      <c r="H45" s="46">
        <v>21.6</v>
      </c>
      <c r="I45" s="46">
        <v>6.2</v>
      </c>
      <c r="J45" s="46">
        <v>6.3</v>
      </c>
      <c r="K45" s="46">
        <v>11.2</v>
      </c>
      <c r="L45" s="46">
        <v>2.2999999999999998</v>
      </c>
    </row>
    <row r="46" spans="2:12">
      <c r="B46" s="11"/>
      <c r="C46" s="153" t="s">
        <v>254</v>
      </c>
      <c r="D46" s="46">
        <v>12.4</v>
      </c>
      <c r="E46" s="46">
        <v>20.399999999999999</v>
      </c>
      <c r="F46" s="46">
        <v>5.5</v>
      </c>
      <c r="G46" s="46">
        <v>13.2</v>
      </c>
      <c r="H46" s="46">
        <v>21.6</v>
      </c>
      <c r="I46" s="46">
        <v>6</v>
      </c>
      <c r="J46" s="46">
        <v>6.2</v>
      </c>
      <c r="K46" s="46">
        <v>11.1</v>
      </c>
      <c r="L46" s="46">
        <v>2.2000000000000002</v>
      </c>
    </row>
    <row r="47" spans="2:12">
      <c r="B47" s="11"/>
      <c r="C47" s="153" t="s">
        <v>255</v>
      </c>
      <c r="D47" s="46">
        <v>12.6</v>
      </c>
      <c r="E47" s="46">
        <v>20.9</v>
      </c>
      <c r="F47" s="46">
        <v>5.6</v>
      </c>
      <c r="G47" s="46">
        <v>13.5</v>
      </c>
      <c r="H47" s="46">
        <v>22.1</v>
      </c>
      <c r="I47" s="46">
        <v>6</v>
      </c>
      <c r="J47" s="46">
        <v>6.6</v>
      </c>
      <c r="K47" s="46">
        <v>11.7</v>
      </c>
      <c r="L47" s="46">
        <v>2.2999999999999998</v>
      </c>
    </row>
    <row r="48" spans="2:12" ht="15.75">
      <c r="B48" s="152"/>
      <c r="C48" s="153" t="s">
        <v>256</v>
      </c>
      <c r="D48" s="46">
        <v>12.5</v>
      </c>
      <c r="E48" s="46">
        <v>21.1</v>
      </c>
      <c r="F48" s="46">
        <v>5.2</v>
      </c>
      <c r="G48" s="46">
        <v>13.4</v>
      </c>
      <c r="H48" s="46">
        <v>22.4</v>
      </c>
      <c r="I48" s="46">
        <v>5.7</v>
      </c>
      <c r="J48" s="46">
        <v>6.6</v>
      </c>
      <c r="K48" s="46">
        <v>11.8</v>
      </c>
      <c r="L48" s="46">
        <v>2.2999999999999998</v>
      </c>
    </row>
    <row r="49" spans="2:12" ht="15.75">
      <c r="B49" s="161"/>
      <c r="C49" s="153" t="s">
        <v>257</v>
      </c>
      <c r="D49" s="46">
        <v>13</v>
      </c>
      <c r="E49" s="46">
        <v>21.9</v>
      </c>
      <c r="F49" s="46">
        <v>5.5</v>
      </c>
      <c r="G49" s="46">
        <v>13.9</v>
      </c>
      <c r="H49" s="46">
        <v>23.2</v>
      </c>
      <c r="I49" s="46">
        <v>6</v>
      </c>
      <c r="J49" s="46">
        <v>6.8</v>
      </c>
      <c r="K49" s="46">
        <v>12.2</v>
      </c>
      <c r="L49" s="46">
        <v>2.4</v>
      </c>
    </row>
    <row r="50" spans="2:12" ht="15.75">
      <c r="B50" s="152"/>
      <c r="C50" s="153" t="s">
        <v>258</v>
      </c>
      <c r="D50" s="46">
        <v>12.8</v>
      </c>
      <c r="E50" s="46">
        <v>21.7</v>
      </c>
      <c r="F50" s="46">
        <v>5.3</v>
      </c>
      <c r="G50" s="46">
        <v>13.7</v>
      </c>
      <c r="H50" s="46">
        <v>23</v>
      </c>
      <c r="I50" s="46">
        <v>5.7</v>
      </c>
      <c r="J50" s="46">
        <v>6.9</v>
      </c>
      <c r="K50" s="46">
        <v>12.8</v>
      </c>
      <c r="L50" s="46">
        <v>2.1</v>
      </c>
    </row>
    <row r="51" spans="2:12" ht="15.75">
      <c r="B51" s="161"/>
      <c r="C51" s="153" t="s">
        <v>259</v>
      </c>
      <c r="D51" s="46">
        <v>12.5</v>
      </c>
      <c r="E51" s="46">
        <v>21.2</v>
      </c>
      <c r="F51" s="46">
        <v>5.0999999999999996</v>
      </c>
      <c r="G51" s="46">
        <v>13.3</v>
      </c>
      <c r="H51" s="46">
        <v>22.5</v>
      </c>
      <c r="I51" s="46">
        <v>5.5</v>
      </c>
      <c r="J51" s="46">
        <v>6.9</v>
      </c>
      <c r="K51" s="46">
        <v>12.2</v>
      </c>
      <c r="L51" s="46">
        <v>2.5</v>
      </c>
    </row>
    <row r="52" spans="2:12">
      <c r="B52" s="11"/>
      <c r="C52" s="153" t="s">
        <v>260</v>
      </c>
      <c r="D52" s="46">
        <v>12.3</v>
      </c>
      <c r="E52" s="46">
        <v>21</v>
      </c>
      <c r="F52" s="46">
        <v>4.9000000000000004</v>
      </c>
      <c r="G52" s="46">
        <v>13.1</v>
      </c>
      <c r="H52" s="46">
        <v>22.3</v>
      </c>
      <c r="I52" s="46">
        <v>5.2</v>
      </c>
      <c r="J52" s="46">
        <v>7.2</v>
      </c>
      <c r="K52" s="46">
        <v>13</v>
      </c>
      <c r="L52" s="46">
        <v>2.5</v>
      </c>
    </row>
    <row r="53" spans="2:12">
      <c r="B53" s="11"/>
      <c r="C53" s="153" t="s">
        <v>167</v>
      </c>
      <c r="D53" s="46">
        <v>12.5</v>
      </c>
      <c r="E53" s="46">
        <v>21.5</v>
      </c>
      <c r="F53" s="46">
        <v>4.8</v>
      </c>
      <c r="G53" s="46">
        <v>13.4</v>
      </c>
      <c r="H53" s="46">
        <v>22.8</v>
      </c>
      <c r="I53" s="46">
        <v>5.2</v>
      </c>
      <c r="J53" s="46">
        <v>7.1</v>
      </c>
      <c r="K53" s="46">
        <v>12.8</v>
      </c>
      <c r="L53" s="46">
        <v>2.4</v>
      </c>
    </row>
    <row r="54" spans="2:12">
      <c r="B54" s="11"/>
      <c r="C54" s="153" t="s">
        <v>168</v>
      </c>
      <c r="D54" s="46">
        <v>12.3</v>
      </c>
      <c r="E54" s="46">
        <v>21.2</v>
      </c>
      <c r="F54" s="46">
        <v>4.7</v>
      </c>
      <c r="G54" s="46">
        <v>13.2</v>
      </c>
      <c r="H54" s="46">
        <v>22.5</v>
      </c>
      <c r="I54" s="46">
        <v>5.0999999999999996</v>
      </c>
      <c r="J54" s="46">
        <v>7</v>
      </c>
      <c r="K54" s="46">
        <v>13</v>
      </c>
      <c r="L54" s="46">
        <v>2</v>
      </c>
    </row>
    <row r="55" spans="2:12">
      <c r="B55" s="11"/>
      <c r="C55" s="153">
        <v>1992</v>
      </c>
      <c r="D55" s="46">
        <v>12.1</v>
      </c>
      <c r="E55" s="46">
        <v>20.6</v>
      </c>
      <c r="F55" s="46">
        <v>4.7</v>
      </c>
      <c r="G55" s="46">
        <v>12.9</v>
      </c>
      <c r="H55" s="46">
        <v>21.9</v>
      </c>
      <c r="I55" s="46">
        <v>5</v>
      </c>
      <c r="J55" s="46">
        <v>6.9</v>
      </c>
      <c r="K55" s="46">
        <v>12.6</v>
      </c>
      <c r="L55" s="46">
        <v>2.1</v>
      </c>
    </row>
    <row r="56" spans="2:12">
      <c r="B56" s="11"/>
      <c r="C56" s="154" t="s">
        <v>170</v>
      </c>
      <c r="D56" s="155">
        <v>12.2</v>
      </c>
      <c r="E56" s="155">
        <v>20.9</v>
      </c>
      <c r="F56" s="155">
        <v>4.5999999999999996</v>
      </c>
      <c r="G56" s="155">
        <v>13</v>
      </c>
      <c r="H56" s="155">
        <v>22.1</v>
      </c>
      <c r="I56" s="155">
        <v>5</v>
      </c>
      <c r="J56" s="155">
        <v>7.1</v>
      </c>
      <c r="K56" s="155">
        <v>13</v>
      </c>
      <c r="L56" s="155">
        <v>2.2000000000000002</v>
      </c>
    </row>
    <row r="57" spans="2:12">
      <c r="B57" s="162"/>
      <c r="C57" s="153">
        <v>1994</v>
      </c>
      <c r="D57" s="155">
        <v>12.1</v>
      </c>
      <c r="E57" s="163">
        <v>20.7</v>
      </c>
      <c r="F57" s="163">
        <v>4.5</v>
      </c>
      <c r="G57" s="163">
        <v>12.8</v>
      </c>
      <c r="H57" s="163">
        <v>21.9</v>
      </c>
      <c r="I57" s="163">
        <v>4.8</v>
      </c>
      <c r="J57" s="163">
        <v>7</v>
      </c>
      <c r="K57" s="163">
        <v>12.9</v>
      </c>
      <c r="L57" s="163">
        <v>2.1</v>
      </c>
    </row>
    <row r="58" spans="2:12" s="14" customFormat="1">
      <c r="B58" s="162"/>
      <c r="C58" s="154" t="s">
        <v>56</v>
      </c>
      <c r="D58" s="155">
        <v>12</v>
      </c>
      <c r="E58" s="164">
        <v>20.6</v>
      </c>
      <c r="F58" s="164">
        <v>4.4000000000000004</v>
      </c>
      <c r="G58" s="164">
        <v>12.8</v>
      </c>
      <c r="H58" s="164">
        <v>21.9</v>
      </c>
      <c r="I58" s="164">
        <v>4.7</v>
      </c>
      <c r="J58" s="164">
        <v>6.9</v>
      </c>
      <c r="K58" s="164">
        <v>12.5</v>
      </c>
      <c r="L58" s="164">
        <v>2.1</v>
      </c>
    </row>
    <row r="59" spans="2:12" ht="15.75">
      <c r="B59" s="152" t="s">
        <v>54</v>
      </c>
      <c r="C59" s="154" t="s">
        <v>57</v>
      </c>
      <c r="D59" s="155">
        <v>11.7</v>
      </c>
      <c r="E59" s="164">
        <v>20</v>
      </c>
      <c r="F59" s="164">
        <v>4.3</v>
      </c>
      <c r="G59" s="164">
        <v>12.5</v>
      </c>
      <c r="H59" s="164">
        <v>21.3</v>
      </c>
      <c r="I59" s="164">
        <v>4.7</v>
      </c>
      <c r="J59" s="164">
        <v>6.6</v>
      </c>
      <c r="K59" s="164">
        <v>11.9</v>
      </c>
      <c r="L59" s="164">
        <v>2</v>
      </c>
    </row>
    <row r="60" spans="2:12" ht="15.75">
      <c r="B60" s="161" t="s">
        <v>55</v>
      </c>
      <c r="C60" s="154" t="s">
        <v>58</v>
      </c>
      <c r="D60" s="155">
        <v>11.4</v>
      </c>
      <c r="E60" s="164">
        <v>19.399999999999999</v>
      </c>
      <c r="F60" s="164">
        <v>4.4000000000000004</v>
      </c>
      <c r="G60" s="164">
        <v>12.3</v>
      </c>
      <c r="H60" s="164">
        <v>20.6</v>
      </c>
      <c r="I60" s="164">
        <v>4.8</v>
      </c>
      <c r="J60" s="164">
        <v>6.3</v>
      </c>
      <c r="K60" s="164">
        <v>11.4</v>
      </c>
      <c r="L60" s="164">
        <v>2</v>
      </c>
    </row>
    <row r="61" spans="2:12">
      <c r="B61" s="162"/>
      <c r="C61" s="154" t="s">
        <v>59</v>
      </c>
      <c r="D61" s="164">
        <v>11.3</v>
      </c>
      <c r="E61" s="164">
        <v>19.2</v>
      </c>
      <c r="F61" s="164">
        <v>4.3</v>
      </c>
      <c r="G61" s="164">
        <v>12.2</v>
      </c>
      <c r="H61" s="164">
        <v>20.6</v>
      </c>
      <c r="I61" s="164">
        <v>4.7</v>
      </c>
      <c r="J61" s="164">
        <v>5.8</v>
      </c>
      <c r="K61" s="164">
        <v>10.6</v>
      </c>
      <c r="L61" s="164">
        <v>1.8</v>
      </c>
    </row>
    <row r="62" spans="2:12">
      <c r="B62" s="162"/>
      <c r="C62" s="153">
        <v>1999</v>
      </c>
      <c r="D62" s="123">
        <v>10.7</v>
      </c>
      <c r="E62" s="164">
        <v>18.2</v>
      </c>
      <c r="F62" s="164">
        <v>4.0999999999999996</v>
      </c>
      <c r="G62" s="164">
        <v>11.5</v>
      </c>
      <c r="H62" s="164">
        <v>19.399999999999999</v>
      </c>
      <c r="I62" s="164">
        <v>4.4000000000000004</v>
      </c>
      <c r="J62" s="164">
        <v>5.7</v>
      </c>
      <c r="K62" s="164">
        <v>10.4</v>
      </c>
      <c r="L62" s="164">
        <v>1.6</v>
      </c>
    </row>
    <row r="63" spans="2:12">
      <c r="B63" s="162"/>
      <c r="C63" s="8">
        <v>2000</v>
      </c>
      <c r="D63" s="123">
        <v>10.6</v>
      </c>
      <c r="E63" s="123">
        <v>18.100000000000001</v>
      </c>
      <c r="F63" s="123">
        <v>4</v>
      </c>
      <c r="G63" s="123">
        <v>11.5</v>
      </c>
      <c r="H63" s="123">
        <v>19.399999999999999</v>
      </c>
      <c r="I63" s="123">
        <v>4.4000000000000004</v>
      </c>
      <c r="J63" s="123">
        <v>5.6</v>
      </c>
      <c r="K63" s="123">
        <v>10.199999999999999</v>
      </c>
      <c r="L63" s="123">
        <v>1.8</v>
      </c>
    </row>
    <row r="64" spans="2:12">
      <c r="B64" s="162"/>
      <c r="C64" s="8">
        <v>2001</v>
      </c>
      <c r="D64" s="123">
        <v>10.7</v>
      </c>
      <c r="E64" s="123">
        <v>18.2</v>
      </c>
      <c r="F64" s="123">
        <v>4</v>
      </c>
      <c r="G64" s="123">
        <v>11.7</v>
      </c>
      <c r="H64" s="123">
        <v>19.600000000000001</v>
      </c>
      <c r="I64" s="123">
        <v>4.5</v>
      </c>
      <c r="J64" s="123">
        <v>5.5</v>
      </c>
      <c r="K64" s="123">
        <v>9.8000000000000007</v>
      </c>
      <c r="L64" s="123">
        <v>1.8</v>
      </c>
    </row>
    <row r="65" spans="2:12">
      <c r="B65" s="162"/>
      <c r="C65" s="8">
        <v>2002</v>
      </c>
      <c r="D65" s="123">
        <v>10.9</v>
      </c>
      <c r="E65" s="123">
        <v>18.399999999999999</v>
      </c>
      <c r="F65" s="123">
        <v>4.2</v>
      </c>
      <c r="G65" s="123">
        <v>12</v>
      </c>
      <c r="H65" s="123">
        <v>20</v>
      </c>
      <c r="I65" s="123">
        <v>4.7</v>
      </c>
      <c r="J65" s="123">
        <v>5.3</v>
      </c>
      <c r="K65" s="123">
        <v>9.8000000000000007</v>
      </c>
      <c r="L65" s="123">
        <v>1.6</v>
      </c>
    </row>
    <row r="66" spans="2:12">
      <c r="B66" s="162"/>
      <c r="C66" s="8">
        <v>2003</v>
      </c>
      <c r="D66" s="123">
        <v>10.8</v>
      </c>
      <c r="E66" s="123">
        <v>18</v>
      </c>
      <c r="F66" s="123">
        <v>4.2</v>
      </c>
      <c r="G66" s="123">
        <v>11.8</v>
      </c>
      <c r="H66" s="123">
        <v>19.600000000000001</v>
      </c>
      <c r="I66" s="123">
        <v>4.5999999999999996</v>
      </c>
      <c r="J66" s="123">
        <v>5.2</v>
      </c>
      <c r="K66" s="123">
        <v>9.1999999999999993</v>
      </c>
      <c r="L66" s="123">
        <v>1.9</v>
      </c>
    </row>
    <row r="67" spans="2:12">
      <c r="B67" s="162"/>
      <c r="C67" s="8">
        <v>2004</v>
      </c>
      <c r="D67" s="123">
        <v>10.9</v>
      </c>
      <c r="E67" s="123">
        <v>18</v>
      </c>
      <c r="F67" s="123">
        <v>4.5</v>
      </c>
      <c r="G67" s="123">
        <v>12</v>
      </c>
      <c r="H67" s="123">
        <v>19.600000000000001</v>
      </c>
      <c r="I67" s="123">
        <v>5</v>
      </c>
      <c r="J67" s="123">
        <v>5.3</v>
      </c>
      <c r="K67" s="123">
        <v>9.6</v>
      </c>
      <c r="L67" s="123">
        <v>1.8</v>
      </c>
    </row>
    <row r="68" spans="2:12">
      <c r="B68" s="162"/>
      <c r="C68" s="8">
        <v>2005</v>
      </c>
      <c r="D68" s="123">
        <v>10.9</v>
      </c>
      <c r="E68" s="123">
        <v>18</v>
      </c>
      <c r="F68" s="123">
        <v>4.4000000000000004</v>
      </c>
      <c r="G68" s="123">
        <v>12</v>
      </c>
      <c r="H68" s="123">
        <v>19.600000000000001</v>
      </c>
      <c r="I68" s="123">
        <v>4.9000000000000004</v>
      </c>
      <c r="J68" s="123">
        <v>5.2</v>
      </c>
      <c r="K68" s="123">
        <v>9.1999999999999993</v>
      </c>
      <c r="L68" s="123">
        <v>1.9</v>
      </c>
    </row>
    <row r="69" spans="2:12">
      <c r="B69" s="162"/>
      <c r="C69" s="8">
        <v>2006</v>
      </c>
      <c r="D69" s="123">
        <v>10.9</v>
      </c>
      <c r="E69" s="123">
        <v>18</v>
      </c>
      <c r="F69" s="123">
        <v>4.5</v>
      </c>
      <c r="G69" s="123">
        <v>12.1</v>
      </c>
      <c r="H69" s="123">
        <v>19.600000000000001</v>
      </c>
      <c r="I69" s="123">
        <v>5.0999999999999996</v>
      </c>
      <c r="J69" s="123">
        <v>5.0999999999999996</v>
      </c>
      <c r="K69" s="123">
        <v>9.4</v>
      </c>
      <c r="L69" s="123">
        <v>1.4</v>
      </c>
    </row>
    <row r="70" spans="2:12">
      <c r="B70" s="162"/>
      <c r="C70" s="8">
        <v>2007</v>
      </c>
      <c r="D70" s="123">
        <v>11.3</v>
      </c>
      <c r="E70" s="123">
        <v>18.399999999999999</v>
      </c>
      <c r="F70" s="123">
        <v>4.7</v>
      </c>
      <c r="G70" s="123">
        <v>12.5</v>
      </c>
      <c r="H70" s="123">
        <v>20.2</v>
      </c>
      <c r="I70" s="123">
        <v>5.2</v>
      </c>
      <c r="J70" s="123">
        <v>5</v>
      </c>
      <c r="K70" s="123">
        <v>8.8000000000000007</v>
      </c>
      <c r="L70" s="123">
        <v>1.7</v>
      </c>
    </row>
    <row r="71" spans="2:12">
      <c r="B71" s="162"/>
      <c r="C71" s="8">
        <v>2008</v>
      </c>
      <c r="D71" s="123">
        <v>11.6</v>
      </c>
      <c r="E71" s="123">
        <v>18.899999999999999</v>
      </c>
      <c r="F71" s="123">
        <v>4.8</v>
      </c>
      <c r="G71" s="123">
        <v>12.9</v>
      </c>
      <c r="H71" s="123">
        <v>20.8</v>
      </c>
      <c r="I71" s="123">
        <v>5.4</v>
      </c>
      <c r="J71" s="123">
        <v>5.3</v>
      </c>
      <c r="K71" s="123">
        <v>9.5</v>
      </c>
      <c r="L71" s="123">
        <v>1.7</v>
      </c>
    </row>
    <row r="72" spans="2:12">
      <c r="B72" s="162"/>
      <c r="C72" s="8">
        <v>2009</v>
      </c>
      <c r="D72" s="123">
        <v>11.8</v>
      </c>
      <c r="E72" s="123">
        <v>19.2</v>
      </c>
      <c r="F72" s="123">
        <v>4.9000000000000004</v>
      </c>
      <c r="G72" s="123">
        <v>13.1</v>
      </c>
      <c r="H72" s="123">
        <v>21.1</v>
      </c>
      <c r="I72" s="123">
        <v>5.5</v>
      </c>
      <c r="J72" s="123">
        <v>5.2</v>
      </c>
      <c r="K72" s="123">
        <v>9</v>
      </c>
      <c r="L72" s="123">
        <v>1.9</v>
      </c>
    </row>
    <row r="73" spans="2:12">
      <c r="B73" s="162"/>
      <c r="C73" s="8">
        <v>2010</v>
      </c>
      <c r="D73" s="123">
        <v>12.1</v>
      </c>
      <c r="E73" s="123">
        <v>19.8</v>
      </c>
      <c r="F73" s="123">
        <v>5</v>
      </c>
      <c r="G73" s="123">
        <v>13.6</v>
      </c>
      <c r="H73" s="123">
        <v>22</v>
      </c>
      <c r="I73" s="123">
        <v>5.6</v>
      </c>
      <c r="J73" s="123">
        <v>5.2</v>
      </c>
      <c r="K73" s="123">
        <v>9.1</v>
      </c>
      <c r="L73" s="123">
        <v>1.8</v>
      </c>
    </row>
    <row r="74" spans="2:12">
      <c r="B74" s="162"/>
      <c r="C74" s="8">
        <v>2011</v>
      </c>
      <c r="D74" s="123">
        <v>12.3</v>
      </c>
      <c r="E74" s="123">
        <v>20</v>
      </c>
      <c r="F74" s="123">
        <v>5.2</v>
      </c>
      <c r="G74" s="123">
        <v>13.9</v>
      </c>
      <c r="H74" s="123">
        <v>22.3</v>
      </c>
      <c r="I74" s="123">
        <v>5.9</v>
      </c>
      <c r="J74" s="123">
        <v>5.4</v>
      </c>
      <c r="K74" s="123">
        <v>9.3000000000000007</v>
      </c>
      <c r="L74" s="123">
        <v>1.9</v>
      </c>
    </row>
    <row r="75" spans="2:12">
      <c r="B75" s="162"/>
      <c r="C75" s="8">
        <v>2012</v>
      </c>
      <c r="D75" s="123">
        <v>12.6</v>
      </c>
      <c r="E75" s="123">
        <v>20.399999999999999</v>
      </c>
      <c r="F75" s="123">
        <v>5.4</v>
      </c>
      <c r="G75" s="123">
        <v>14.1</v>
      </c>
      <c r="H75" s="123">
        <v>22.6</v>
      </c>
      <c r="I75" s="123">
        <v>6.1</v>
      </c>
      <c r="J75" s="123">
        <v>5.6</v>
      </c>
      <c r="K75" s="123">
        <v>9.6</v>
      </c>
      <c r="L75" s="123">
        <v>2</v>
      </c>
    </row>
    <row r="76" spans="2:12">
      <c r="B76" s="162"/>
      <c r="C76" s="8">
        <v>2013</v>
      </c>
      <c r="D76" s="123">
        <v>12.6</v>
      </c>
      <c r="E76" s="123">
        <v>20.3</v>
      </c>
      <c r="F76" s="123">
        <v>5.5</v>
      </c>
      <c r="G76" s="123">
        <v>14.2</v>
      </c>
      <c r="H76" s="123">
        <v>22.6</v>
      </c>
      <c r="I76" s="123">
        <v>6.3</v>
      </c>
      <c r="J76" s="123">
        <v>5.4</v>
      </c>
      <c r="K76" s="123">
        <v>9.3000000000000007</v>
      </c>
      <c r="L76" s="123">
        <v>2</v>
      </c>
    </row>
    <row r="77" spans="2:12">
      <c r="B77" s="162"/>
      <c r="C77" s="8">
        <v>2014</v>
      </c>
      <c r="D77" s="123">
        <v>13</v>
      </c>
      <c r="E77" s="123">
        <v>20.7</v>
      </c>
      <c r="F77" s="123">
        <v>5.8</v>
      </c>
      <c r="G77" s="123">
        <v>14.7</v>
      </c>
      <c r="H77" s="123">
        <v>23.2</v>
      </c>
      <c r="I77" s="123">
        <v>6.6</v>
      </c>
      <c r="J77" s="123">
        <v>5.5</v>
      </c>
      <c r="K77" s="123">
        <v>9.4</v>
      </c>
      <c r="L77" s="123">
        <v>2.1</v>
      </c>
    </row>
    <row r="78" spans="2:12">
      <c r="B78" s="167"/>
      <c r="C78" s="6"/>
      <c r="D78" s="171"/>
      <c r="E78" s="171"/>
      <c r="F78" s="171"/>
      <c r="G78" s="171"/>
      <c r="H78" s="171"/>
      <c r="I78" s="171"/>
      <c r="J78" s="171"/>
      <c r="K78" s="171"/>
      <c r="L78" s="171"/>
    </row>
    <row r="79" spans="2:12" ht="27.75" customHeight="1">
      <c r="B79" s="350" t="s">
        <v>630</v>
      </c>
      <c r="C79" s="351"/>
      <c r="D79" s="351"/>
      <c r="E79" s="351"/>
      <c r="F79" s="351"/>
      <c r="G79" s="351"/>
      <c r="H79" s="351"/>
      <c r="I79" s="351"/>
      <c r="J79" s="351"/>
      <c r="K79" s="351"/>
      <c r="L79" s="351"/>
    </row>
    <row r="80" spans="2:12" ht="54.75" customHeight="1">
      <c r="B80" s="350" t="s">
        <v>60</v>
      </c>
      <c r="C80" s="351"/>
      <c r="D80" s="351"/>
      <c r="E80" s="351"/>
      <c r="F80" s="351"/>
      <c r="G80" s="351"/>
      <c r="H80" s="351"/>
      <c r="I80" s="351"/>
      <c r="J80" s="351"/>
      <c r="K80" s="351"/>
      <c r="L80" s="351"/>
    </row>
    <row r="81" spans="2:12" ht="83.25" customHeight="1">
      <c r="B81" s="350" t="s">
        <v>116</v>
      </c>
      <c r="C81" s="351"/>
      <c r="D81" s="351"/>
      <c r="E81" s="351"/>
      <c r="F81" s="351"/>
      <c r="G81" s="351"/>
      <c r="H81" s="351"/>
      <c r="I81" s="351"/>
      <c r="J81" s="351"/>
      <c r="K81" s="351"/>
      <c r="L81" s="351"/>
    </row>
    <row r="82" spans="2:12" ht="27.75" customHeight="1">
      <c r="B82" s="350" t="s">
        <v>62</v>
      </c>
      <c r="C82" s="351"/>
      <c r="D82" s="351"/>
      <c r="E82" s="351"/>
      <c r="F82" s="351"/>
      <c r="G82" s="351"/>
      <c r="H82" s="351"/>
      <c r="I82" s="351"/>
      <c r="J82" s="351"/>
      <c r="K82" s="351"/>
      <c r="L82" s="351"/>
    </row>
  </sheetData>
  <mergeCells count="6">
    <mergeCell ref="B81:L81"/>
    <mergeCell ref="B82:L82"/>
    <mergeCell ref="B5:B6"/>
    <mergeCell ref="C5:C6"/>
    <mergeCell ref="B79:L79"/>
    <mergeCell ref="B80:L80"/>
  </mergeCells>
  <phoneticPr fontId="10"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48"/>
    </row>
    <row r="2" spans="1:12">
      <c r="A2" s="212"/>
      <c r="B2" s="3" t="s">
        <v>128</v>
      </c>
      <c r="C2" s="4"/>
      <c r="D2" s="4"/>
      <c r="E2" s="4"/>
      <c r="F2" s="4"/>
      <c r="G2" s="4"/>
      <c r="H2" s="4"/>
      <c r="I2" s="4"/>
      <c r="J2" s="4"/>
      <c r="K2" s="4"/>
      <c r="L2" s="4"/>
    </row>
    <row r="3" spans="1:12" ht="15.75">
      <c r="B3" s="5" t="s">
        <v>129</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c r="B7" s="11"/>
      <c r="C7" s="153" t="s">
        <v>166</v>
      </c>
      <c r="D7" s="170">
        <v>10.8</v>
      </c>
      <c r="E7" s="170">
        <v>16.7</v>
      </c>
      <c r="F7" s="170">
        <v>5.2</v>
      </c>
      <c r="G7" s="170">
        <v>4.7</v>
      </c>
      <c r="H7" s="170">
        <v>6.5</v>
      </c>
      <c r="I7" s="170">
        <v>3</v>
      </c>
      <c r="J7" s="170">
        <v>54.3</v>
      </c>
      <c r="K7" s="170">
        <v>95.3</v>
      </c>
      <c r="L7" s="170">
        <v>19.5</v>
      </c>
    </row>
    <row r="8" spans="1:12">
      <c r="B8" s="11"/>
      <c r="C8" s="153" t="s">
        <v>252</v>
      </c>
      <c r="D8" s="156">
        <v>10.1</v>
      </c>
      <c r="E8" s="156">
        <v>15.6</v>
      </c>
      <c r="F8" s="156">
        <v>4.9000000000000004</v>
      </c>
      <c r="G8" s="156">
        <v>4.0999999999999996</v>
      </c>
      <c r="H8" s="156">
        <v>5.7</v>
      </c>
      <c r="I8" s="156">
        <v>2.5</v>
      </c>
      <c r="J8" s="156">
        <v>52.8</v>
      </c>
      <c r="K8" s="156">
        <v>91.7</v>
      </c>
      <c r="L8" s="156">
        <v>20.100000000000001</v>
      </c>
    </row>
    <row r="9" spans="1:12">
      <c r="B9" s="11"/>
      <c r="C9" s="153" t="s">
        <v>253</v>
      </c>
      <c r="D9" s="156">
        <v>10</v>
      </c>
      <c r="E9" s="156">
        <v>15.6</v>
      </c>
      <c r="F9" s="156">
        <v>4.8</v>
      </c>
      <c r="G9" s="156">
        <v>4.2</v>
      </c>
      <c r="H9" s="156">
        <v>5.7</v>
      </c>
      <c r="I9" s="156">
        <v>2.9</v>
      </c>
      <c r="J9" s="156">
        <v>50.1</v>
      </c>
      <c r="K9" s="156">
        <v>90.1</v>
      </c>
      <c r="L9" s="156">
        <v>16.399999999999999</v>
      </c>
    </row>
    <row r="10" spans="1:12">
      <c r="B10" s="11"/>
      <c r="C10" s="153" t="s">
        <v>254</v>
      </c>
      <c r="D10" s="156">
        <v>10.199999999999999</v>
      </c>
      <c r="E10" s="156">
        <v>16.399999999999999</v>
      </c>
      <c r="F10" s="156">
        <v>4.2</v>
      </c>
      <c r="G10" s="156">
        <v>3.9</v>
      </c>
      <c r="H10" s="156">
        <v>5.7</v>
      </c>
      <c r="I10" s="156">
        <v>2.2000000000000002</v>
      </c>
      <c r="J10" s="156">
        <v>53.2</v>
      </c>
      <c r="K10" s="156">
        <v>95.9</v>
      </c>
      <c r="L10" s="156">
        <v>17.100000000000001</v>
      </c>
    </row>
    <row r="11" spans="1:12">
      <c r="B11" s="11"/>
      <c r="C11" s="153" t="s">
        <v>255</v>
      </c>
      <c r="D11" s="156">
        <v>9.9</v>
      </c>
      <c r="E11" s="156">
        <v>16</v>
      </c>
      <c r="F11" s="156">
        <v>4.3</v>
      </c>
      <c r="G11" s="156">
        <v>4</v>
      </c>
      <c r="H11" s="156">
        <v>5.5</v>
      </c>
      <c r="I11" s="156">
        <v>2.5</v>
      </c>
      <c r="J11" s="156">
        <v>50.1</v>
      </c>
      <c r="K11" s="156">
        <v>92.1</v>
      </c>
      <c r="L11" s="156">
        <v>14.8</v>
      </c>
    </row>
    <row r="12" spans="1:12" ht="15.75">
      <c r="B12" s="152"/>
      <c r="C12" s="153" t="s">
        <v>256</v>
      </c>
      <c r="D12" s="156">
        <v>11.1</v>
      </c>
      <c r="E12" s="156">
        <v>17.600000000000001</v>
      </c>
      <c r="F12" s="156">
        <v>5</v>
      </c>
      <c r="G12" s="156">
        <v>4.4000000000000004</v>
      </c>
      <c r="H12" s="156">
        <v>6.3</v>
      </c>
      <c r="I12" s="156">
        <v>2.7</v>
      </c>
      <c r="J12" s="156">
        <v>55.8</v>
      </c>
      <c r="K12" s="156">
        <v>98.3</v>
      </c>
      <c r="L12" s="156">
        <v>19.5</v>
      </c>
    </row>
    <row r="13" spans="1:12">
      <c r="B13" s="11"/>
      <c r="C13" s="153" t="s">
        <v>257</v>
      </c>
      <c r="D13" s="156">
        <v>11.6</v>
      </c>
      <c r="E13" s="156">
        <v>18.600000000000001</v>
      </c>
      <c r="F13" s="156">
        <v>4.9000000000000004</v>
      </c>
      <c r="G13" s="156">
        <v>4.0999999999999996</v>
      </c>
      <c r="H13" s="156">
        <v>5.9</v>
      </c>
      <c r="I13" s="156">
        <v>2.4</v>
      </c>
      <c r="J13" s="156">
        <v>60.3</v>
      </c>
      <c r="K13" s="156">
        <v>107.1</v>
      </c>
      <c r="L13" s="156">
        <v>20.3</v>
      </c>
    </row>
    <row r="14" spans="1:12">
      <c r="B14" s="11"/>
      <c r="C14" s="153" t="s">
        <v>258</v>
      </c>
      <c r="D14" s="156">
        <v>11.8</v>
      </c>
      <c r="E14" s="156">
        <v>18.3</v>
      </c>
      <c r="F14" s="156">
        <v>5.6</v>
      </c>
      <c r="G14" s="156">
        <v>4.2</v>
      </c>
      <c r="H14" s="156">
        <v>5.7</v>
      </c>
      <c r="I14" s="156">
        <v>2.7</v>
      </c>
      <c r="J14" s="156">
        <v>59.6</v>
      </c>
      <c r="K14" s="156">
        <v>103.5</v>
      </c>
      <c r="L14" s="156">
        <v>22.4</v>
      </c>
    </row>
    <row r="15" spans="1:12" ht="15.75">
      <c r="B15" s="152"/>
      <c r="C15" s="153" t="s">
        <v>259</v>
      </c>
      <c r="D15" s="156">
        <v>11</v>
      </c>
      <c r="E15" s="156">
        <v>17.600000000000001</v>
      </c>
      <c r="F15" s="156">
        <v>4.7</v>
      </c>
      <c r="G15" s="156">
        <v>3.9</v>
      </c>
      <c r="H15" s="156">
        <v>5.6</v>
      </c>
      <c r="I15" s="156">
        <v>2.2999999999999998</v>
      </c>
      <c r="J15" s="156">
        <v>55.5</v>
      </c>
      <c r="K15" s="156">
        <v>99.6</v>
      </c>
      <c r="L15" s="156">
        <v>18.100000000000001</v>
      </c>
    </row>
    <row r="16" spans="1:12">
      <c r="B16" s="11"/>
      <c r="C16" s="153" t="s">
        <v>260</v>
      </c>
      <c r="D16" s="156">
        <v>10.9</v>
      </c>
      <c r="E16" s="156">
        <v>17.5</v>
      </c>
      <c r="F16" s="156">
        <v>4.5999999999999996</v>
      </c>
      <c r="G16" s="156">
        <v>3.4</v>
      </c>
      <c r="H16" s="156">
        <v>5</v>
      </c>
      <c r="I16" s="156">
        <v>1.8</v>
      </c>
      <c r="J16" s="156">
        <v>57.2</v>
      </c>
      <c r="K16" s="156">
        <v>100.4</v>
      </c>
      <c r="L16" s="156">
        <v>20.5</v>
      </c>
    </row>
    <row r="17" spans="2:12">
      <c r="B17" s="11"/>
      <c r="C17" s="153" t="s">
        <v>167</v>
      </c>
      <c r="D17" s="156">
        <v>11</v>
      </c>
      <c r="E17" s="156">
        <v>17.399999999999999</v>
      </c>
      <c r="F17" s="156">
        <v>4.9000000000000004</v>
      </c>
      <c r="G17" s="156">
        <v>3.9</v>
      </c>
      <c r="H17" s="156">
        <v>5.2</v>
      </c>
      <c r="I17" s="156">
        <v>2.6</v>
      </c>
      <c r="J17" s="156">
        <v>53.3</v>
      </c>
      <c r="K17" s="156">
        <v>95.2</v>
      </c>
      <c r="L17" s="156">
        <v>17.600000000000001</v>
      </c>
    </row>
    <row r="18" spans="2:12">
      <c r="B18" s="11"/>
      <c r="C18" s="153" t="s">
        <v>168</v>
      </c>
      <c r="D18" s="156">
        <v>11.7</v>
      </c>
      <c r="E18" s="156">
        <v>18.399999999999999</v>
      </c>
      <c r="F18" s="156">
        <v>5</v>
      </c>
      <c r="G18" s="156">
        <v>4.2</v>
      </c>
      <c r="H18" s="156">
        <v>5.4</v>
      </c>
      <c r="I18" s="156">
        <v>3</v>
      </c>
      <c r="J18" s="156">
        <v>55.7</v>
      </c>
      <c r="K18" s="156">
        <v>101.1</v>
      </c>
      <c r="L18" s="156">
        <v>16.399999999999999</v>
      </c>
    </row>
    <row r="19" spans="2:12">
      <c r="B19" s="11"/>
      <c r="C19" s="153" t="s">
        <v>169</v>
      </c>
      <c r="D19" s="156">
        <v>10.7</v>
      </c>
      <c r="E19" s="156">
        <v>16.899999999999999</v>
      </c>
      <c r="F19" s="156">
        <v>4.5999999999999996</v>
      </c>
      <c r="G19" s="156">
        <v>4</v>
      </c>
      <c r="H19" s="156">
        <v>5.9</v>
      </c>
      <c r="I19" s="156">
        <v>2.1</v>
      </c>
      <c r="J19" s="156">
        <v>49.7</v>
      </c>
      <c r="K19" s="156">
        <v>86</v>
      </c>
      <c r="L19" s="156">
        <v>18.3</v>
      </c>
    </row>
    <row r="20" spans="2:12">
      <c r="B20" s="11"/>
      <c r="C20" s="153" t="s">
        <v>170</v>
      </c>
      <c r="D20" s="156">
        <v>10.5</v>
      </c>
      <c r="E20" s="156">
        <v>16.2</v>
      </c>
      <c r="F20" s="156">
        <v>4.9000000000000004</v>
      </c>
      <c r="G20" s="156">
        <v>3.4</v>
      </c>
      <c r="H20" s="156">
        <v>4.0999999999999996</v>
      </c>
      <c r="I20" s="156">
        <v>2.6</v>
      </c>
      <c r="J20" s="156">
        <v>51.5</v>
      </c>
      <c r="K20" s="156">
        <v>89.8</v>
      </c>
      <c r="L20" s="156">
        <v>17.8</v>
      </c>
    </row>
    <row r="21" spans="2:12">
      <c r="B21" s="11"/>
      <c r="C21" s="153">
        <v>1994</v>
      </c>
      <c r="D21" s="156">
        <v>10.4</v>
      </c>
      <c r="E21" s="156">
        <v>16.600000000000001</v>
      </c>
      <c r="F21" s="156">
        <v>4.3</v>
      </c>
      <c r="G21" s="156">
        <v>3.6</v>
      </c>
      <c r="H21" s="156">
        <v>5</v>
      </c>
      <c r="I21" s="156">
        <v>2.2999999999999998</v>
      </c>
      <c r="J21" s="156">
        <v>49.5</v>
      </c>
      <c r="K21" s="156">
        <v>87.4</v>
      </c>
      <c r="L21" s="156">
        <v>15.8</v>
      </c>
    </row>
    <row r="22" spans="2:12" s="14" customFormat="1">
      <c r="B22" s="11"/>
      <c r="C22" s="153">
        <v>1995</v>
      </c>
      <c r="D22" s="156">
        <v>9.6</v>
      </c>
      <c r="E22" s="156">
        <v>14.9</v>
      </c>
      <c r="F22" s="156">
        <v>4.3</v>
      </c>
      <c r="G22" s="156">
        <v>3.4</v>
      </c>
      <c r="H22" s="156">
        <v>4.5999999999999996</v>
      </c>
      <c r="I22" s="156">
        <v>2.2000000000000002</v>
      </c>
      <c r="J22" s="156">
        <v>44.4</v>
      </c>
      <c r="K22" s="156">
        <v>77.2</v>
      </c>
      <c r="L22" s="156">
        <v>15.5</v>
      </c>
    </row>
    <row r="23" spans="2:12" ht="15.75">
      <c r="B23" s="152" t="s">
        <v>52</v>
      </c>
      <c r="C23" s="153">
        <v>1996</v>
      </c>
      <c r="D23" s="156">
        <v>8.1</v>
      </c>
      <c r="E23" s="156">
        <v>12.5</v>
      </c>
      <c r="F23" s="156">
        <v>3.8</v>
      </c>
      <c r="G23" s="156">
        <v>2.7</v>
      </c>
      <c r="H23" s="156">
        <v>3.5</v>
      </c>
      <c r="I23" s="156">
        <v>1.9</v>
      </c>
      <c r="J23" s="156">
        <v>38.799999999999997</v>
      </c>
      <c r="K23" s="156">
        <v>66.599999999999994</v>
      </c>
      <c r="L23" s="156">
        <v>14.2</v>
      </c>
    </row>
    <row r="24" spans="2:12">
      <c r="B24" s="11"/>
      <c r="C24" s="153">
        <v>1997</v>
      </c>
      <c r="D24" s="156">
        <v>7.9</v>
      </c>
      <c r="E24" s="156">
        <v>12.1</v>
      </c>
      <c r="F24" s="156">
        <v>3.7</v>
      </c>
      <c r="G24" s="156">
        <v>2.7</v>
      </c>
      <c r="H24" s="156">
        <v>3.6</v>
      </c>
      <c r="I24" s="156">
        <v>1.8</v>
      </c>
      <c r="J24" s="156">
        <v>37.200000000000003</v>
      </c>
      <c r="K24" s="156">
        <v>63.2</v>
      </c>
      <c r="L24" s="156">
        <v>14.2</v>
      </c>
    </row>
    <row r="25" spans="2:12">
      <c r="B25" s="11"/>
      <c r="C25" s="153">
        <v>1998</v>
      </c>
      <c r="D25" s="156">
        <v>7.8</v>
      </c>
      <c r="E25" s="156">
        <v>11.8</v>
      </c>
      <c r="F25" s="156">
        <v>3.8</v>
      </c>
      <c r="G25" s="156">
        <v>2.9</v>
      </c>
      <c r="H25" s="156">
        <v>3.8</v>
      </c>
      <c r="I25" s="156">
        <v>2</v>
      </c>
      <c r="J25" s="156">
        <v>35.1</v>
      </c>
      <c r="K25" s="156">
        <v>59.4</v>
      </c>
      <c r="L25" s="156">
        <v>13.2</v>
      </c>
    </row>
    <row r="26" spans="2:12">
      <c r="B26" s="11"/>
      <c r="C26" s="153">
        <v>1999</v>
      </c>
      <c r="D26" s="156">
        <v>7.6</v>
      </c>
      <c r="E26" s="156">
        <v>11.8</v>
      </c>
      <c r="F26" s="156">
        <v>3.3</v>
      </c>
      <c r="G26" s="156">
        <v>2.7</v>
      </c>
      <c r="H26" s="156">
        <v>3.5</v>
      </c>
      <c r="I26" s="156">
        <v>1.9</v>
      </c>
      <c r="J26" s="156">
        <v>34.700000000000003</v>
      </c>
      <c r="K26" s="156">
        <v>61.5</v>
      </c>
      <c r="L26" s="156">
        <v>11</v>
      </c>
    </row>
    <row r="27" spans="2:12">
      <c r="B27" s="11"/>
      <c r="C27" s="153">
        <v>2000</v>
      </c>
      <c r="D27" s="156">
        <v>7.2</v>
      </c>
      <c r="E27" s="156">
        <v>11</v>
      </c>
      <c r="F27" s="156">
        <v>3.5</v>
      </c>
      <c r="G27" s="156">
        <v>2.7</v>
      </c>
      <c r="H27" s="156">
        <v>3.3</v>
      </c>
      <c r="I27" s="156">
        <v>2.2000000000000002</v>
      </c>
      <c r="J27" s="156">
        <v>32.6</v>
      </c>
      <c r="K27" s="156">
        <v>57.6</v>
      </c>
      <c r="L27" s="156">
        <v>10.5</v>
      </c>
    </row>
    <row r="28" spans="2:12">
      <c r="B28" s="11"/>
      <c r="C28" s="8">
        <v>2001</v>
      </c>
      <c r="D28" s="156">
        <v>6.9</v>
      </c>
      <c r="E28" s="156">
        <v>10.9</v>
      </c>
      <c r="F28" s="156">
        <v>2.9</v>
      </c>
      <c r="G28" s="156">
        <v>2.5</v>
      </c>
      <c r="H28" s="156">
        <v>3.2</v>
      </c>
      <c r="I28" s="156">
        <v>1.8</v>
      </c>
      <c r="J28" s="156">
        <v>31.6</v>
      </c>
      <c r="K28" s="156">
        <v>57</v>
      </c>
      <c r="L28" s="156">
        <v>9</v>
      </c>
    </row>
    <row r="29" spans="2:12">
      <c r="B29" s="11"/>
      <c r="C29" s="153">
        <v>2002</v>
      </c>
      <c r="D29" s="155">
        <v>7</v>
      </c>
      <c r="E29" s="155">
        <v>10.9</v>
      </c>
      <c r="F29" s="155">
        <v>3.1</v>
      </c>
      <c r="G29" s="155">
        <v>2.4</v>
      </c>
      <c r="H29" s="155">
        <v>3.3</v>
      </c>
      <c r="I29" s="155">
        <v>1.5</v>
      </c>
      <c r="J29" s="155">
        <v>32.4</v>
      </c>
      <c r="K29" s="155">
        <v>56.2</v>
      </c>
      <c r="L29" s="155">
        <v>11.2</v>
      </c>
    </row>
    <row r="30" spans="2:12">
      <c r="B30" s="11"/>
      <c r="C30" s="153">
        <v>2003</v>
      </c>
      <c r="D30" s="155">
        <v>6.5</v>
      </c>
      <c r="E30" s="155">
        <v>10.3</v>
      </c>
      <c r="F30" s="155">
        <v>2.7</v>
      </c>
      <c r="G30" s="155">
        <v>2.2000000000000002</v>
      </c>
      <c r="H30" s="155">
        <v>2.9</v>
      </c>
      <c r="I30" s="155">
        <v>1.5</v>
      </c>
      <c r="J30" s="155">
        <v>30.4</v>
      </c>
      <c r="K30" s="155">
        <v>54</v>
      </c>
      <c r="L30" s="155">
        <v>9.1999999999999993</v>
      </c>
    </row>
    <row r="31" spans="2:12">
      <c r="B31" s="11"/>
      <c r="C31" s="153">
        <v>2004</v>
      </c>
      <c r="D31" s="155">
        <v>6.8</v>
      </c>
      <c r="E31" s="155">
        <v>10.9</v>
      </c>
      <c r="F31" s="155">
        <v>2.8</v>
      </c>
      <c r="G31" s="155">
        <v>2.1</v>
      </c>
      <c r="H31" s="155">
        <v>2.6</v>
      </c>
      <c r="I31" s="155">
        <v>1.5</v>
      </c>
      <c r="J31" s="155">
        <v>31.4</v>
      </c>
      <c r="K31" s="155">
        <v>57.6</v>
      </c>
      <c r="L31" s="155">
        <v>8.3000000000000007</v>
      </c>
    </row>
    <row r="32" spans="2:12">
      <c r="B32" s="11"/>
      <c r="C32" s="153">
        <v>2005</v>
      </c>
      <c r="D32" s="155">
        <v>6.9</v>
      </c>
      <c r="E32" s="155">
        <v>11.1</v>
      </c>
      <c r="F32" s="155">
        <v>2.6</v>
      </c>
      <c r="G32" s="155">
        <v>2</v>
      </c>
      <c r="H32" s="155">
        <v>2.4</v>
      </c>
      <c r="I32" s="155">
        <v>1.6</v>
      </c>
      <c r="J32" s="155">
        <v>31.5</v>
      </c>
      <c r="K32" s="155">
        <v>57.8</v>
      </c>
      <c r="L32" s="155">
        <v>7.7</v>
      </c>
    </row>
    <row r="33" spans="2:12">
      <c r="B33" s="11"/>
      <c r="C33" s="153">
        <v>2006</v>
      </c>
      <c r="D33" s="155">
        <v>7.3</v>
      </c>
      <c r="E33" s="155">
        <v>11.8</v>
      </c>
      <c r="F33" s="155">
        <v>2.9</v>
      </c>
      <c r="G33" s="155">
        <v>2.1</v>
      </c>
      <c r="H33" s="155">
        <v>2.8</v>
      </c>
      <c r="I33" s="155">
        <v>1.4</v>
      </c>
      <c r="J33" s="155">
        <v>34.299999999999997</v>
      </c>
      <c r="K33" s="155">
        <v>60.8</v>
      </c>
      <c r="L33" s="155">
        <v>10.199999999999999</v>
      </c>
    </row>
    <row r="34" spans="2:12">
      <c r="B34" s="11"/>
      <c r="C34" s="153">
        <v>2007</v>
      </c>
      <c r="D34" s="155">
        <v>7.2</v>
      </c>
      <c r="E34" s="155">
        <v>11.6</v>
      </c>
      <c r="F34" s="155">
        <v>2.8</v>
      </c>
      <c r="G34" s="155">
        <v>2.4</v>
      </c>
      <c r="H34" s="155">
        <v>3.1</v>
      </c>
      <c r="I34" s="155">
        <v>1.7</v>
      </c>
      <c r="J34" s="155">
        <v>32.4</v>
      </c>
      <c r="K34" s="155">
        <v>58.6</v>
      </c>
      <c r="L34" s="155">
        <v>8.6</v>
      </c>
    </row>
    <row r="35" spans="2:12">
      <c r="B35" s="11"/>
      <c r="C35" s="153">
        <v>2008</v>
      </c>
      <c r="D35" s="155">
        <v>6.6</v>
      </c>
      <c r="E35" s="155">
        <v>11</v>
      </c>
      <c r="F35" s="155">
        <v>2.2000000000000002</v>
      </c>
      <c r="G35" s="155">
        <v>2</v>
      </c>
      <c r="H35" s="155">
        <v>2.6</v>
      </c>
      <c r="I35" s="155">
        <v>1.4</v>
      </c>
      <c r="J35" s="155">
        <v>30.2</v>
      </c>
      <c r="K35" s="155">
        <v>56.9</v>
      </c>
      <c r="L35" s="155">
        <v>5.7</v>
      </c>
    </row>
    <row r="36" spans="2:12">
      <c r="B36" s="11"/>
      <c r="C36" s="153">
        <v>2009</v>
      </c>
      <c r="D36" s="155">
        <v>6.9</v>
      </c>
      <c r="E36" s="155">
        <v>11.4</v>
      </c>
      <c r="F36" s="155">
        <v>2.5</v>
      </c>
      <c r="G36" s="155">
        <v>2.1</v>
      </c>
      <c r="H36" s="155">
        <v>2.9</v>
      </c>
      <c r="I36" s="155">
        <v>1.3</v>
      </c>
      <c r="J36" s="155">
        <v>31.6</v>
      </c>
      <c r="K36" s="155">
        <v>58</v>
      </c>
      <c r="L36" s="155">
        <v>8</v>
      </c>
    </row>
    <row r="37" spans="2:12">
      <c r="B37" s="11"/>
      <c r="C37" s="153">
        <v>2010</v>
      </c>
      <c r="D37" s="155">
        <v>6.4</v>
      </c>
      <c r="E37" s="155">
        <v>10.6</v>
      </c>
      <c r="F37" s="155">
        <v>2.2999999999999998</v>
      </c>
      <c r="G37" s="155">
        <v>2.1</v>
      </c>
      <c r="H37" s="155">
        <v>2.6</v>
      </c>
      <c r="I37" s="155">
        <v>1.5</v>
      </c>
      <c r="J37" s="155">
        <v>28</v>
      </c>
      <c r="K37" s="155">
        <v>52.3</v>
      </c>
      <c r="L37" s="155">
        <v>5.8</v>
      </c>
    </row>
    <row r="38" spans="2:12">
      <c r="B38" s="11"/>
      <c r="C38" s="153">
        <v>2011</v>
      </c>
      <c r="D38" s="155">
        <v>7</v>
      </c>
      <c r="E38" s="155">
        <v>11.4</v>
      </c>
      <c r="F38" s="155">
        <v>2.5</v>
      </c>
      <c r="G38" s="155">
        <v>2.2000000000000002</v>
      </c>
      <c r="H38" s="155">
        <v>2.8</v>
      </c>
      <c r="I38" s="155">
        <v>1.5</v>
      </c>
      <c r="J38" s="155">
        <v>31.3</v>
      </c>
      <c r="K38" s="155">
        <v>57.4</v>
      </c>
      <c r="L38" s="155">
        <v>7.5</v>
      </c>
    </row>
    <row r="39" spans="2:12">
      <c r="B39" s="11"/>
      <c r="C39" s="153">
        <v>2012</v>
      </c>
      <c r="D39" s="155">
        <v>7.8</v>
      </c>
      <c r="E39" s="155">
        <v>13.1</v>
      </c>
      <c r="F39" s="155">
        <v>2.5</v>
      </c>
      <c r="G39" s="155">
        <v>2.2999999999999998</v>
      </c>
      <c r="H39" s="155">
        <v>3.4</v>
      </c>
      <c r="I39" s="155">
        <v>1.3</v>
      </c>
      <c r="J39" s="155">
        <v>35.4</v>
      </c>
      <c r="K39" s="155">
        <v>65.3</v>
      </c>
      <c r="L39" s="155">
        <v>8.1999999999999993</v>
      </c>
    </row>
    <row r="40" spans="2:12">
      <c r="B40" s="11"/>
      <c r="C40" s="153">
        <v>2013</v>
      </c>
      <c r="D40" s="155">
        <v>6.7</v>
      </c>
      <c r="E40" s="155">
        <v>11</v>
      </c>
      <c r="F40" s="155">
        <v>2.5</v>
      </c>
      <c r="G40" s="155">
        <v>1.9</v>
      </c>
      <c r="H40" s="155">
        <v>2.6</v>
      </c>
      <c r="I40" s="155">
        <v>1.3</v>
      </c>
      <c r="J40" s="155">
        <v>31.8</v>
      </c>
      <c r="K40" s="155">
        <v>57.2</v>
      </c>
      <c r="L40" s="155">
        <v>8.6999999999999993</v>
      </c>
    </row>
    <row r="41" spans="2:12">
      <c r="B41" s="11"/>
      <c r="C41" s="153">
        <v>2014</v>
      </c>
      <c r="D41" s="155">
        <v>6.3</v>
      </c>
      <c r="E41" s="155">
        <v>9.9</v>
      </c>
      <c r="F41" s="155">
        <v>2.6</v>
      </c>
      <c r="G41" s="155">
        <v>2.2999999999999998</v>
      </c>
      <c r="H41" s="155">
        <v>3</v>
      </c>
      <c r="I41" s="155">
        <v>1.5</v>
      </c>
      <c r="J41" s="155">
        <v>27</v>
      </c>
      <c r="K41" s="155">
        <v>47.2</v>
      </c>
      <c r="L41" s="155">
        <v>8.6</v>
      </c>
    </row>
    <row r="42" spans="2:12">
      <c r="B42" s="11"/>
      <c r="C42" s="153"/>
      <c r="D42" s="155"/>
      <c r="E42" s="155"/>
      <c r="F42" s="155"/>
      <c r="G42" s="155"/>
      <c r="H42" s="155"/>
      <c r="I42" s="155"/>
      <c r="J42" s="155"/>
      <c r="K42" s="155"/>
      <c r="L42" s="155"/>
    </row>
    <row r="43" spans="2:12">
      <c r="B43" s="62"/>
      <c r="C43" s="159" t="s">
        <v>166</v>
      </c>
      <c r="D43" s="160">
        <v>10.5</v>
      </c>
      <c r="E43" s="160">
        <v>16.899999999999999</v>
      </c>
      <c r="F43" s="160">
        <v>4.4000000000000004</v>
      </c>
      <c r="G43" s="160">
        <v>6.8</v>
      </c>
      <c r="H43" s="160">
        <v>10.7</v>
      </c>
      <c r="I43" s="160">
        <v>3.2</v>
      </c>
      <c r="J43" s="160">
        <v>39.4</v>
      </c>
      <c r="K43" s="160">
        <v>70.3</v>
      </c>
      <c r="L43" s="160">
        <v>13.2</v>
      </c>
    </row>
    <row r="44" spans="2:12">
      <c r="B44" s="11"/>
      <c r="C44" s="153" t="s">
        <v>252</v>
      </c>
      <c r="D44" s="46">
        <v>10.1</v>
      </c>
      <c r="E44" s="46">
        <v>16.2</v>
      </c>
      <c r="F44" s="46">
        <v>4.2</v>
      </c>
      <c r="G44" s="46">
        <v>6.5</v>
      </c>
      <c r="H44" s="46">
        <v>10.1</v>
      </c>
      <c r="I44" s="46">
        <v>3.1</v>
      </c>
      <c r="J44" s="46">
        <v>38</v>
      </c>
      <c r="K44" s="46">
        <v>68.099999999999994</v>
      </c>
      <c r="L44" s="46">
        <v>12.5</v>
      </c>
    </row>
    <row r="45" spans="2:12">
      <c r="B45" s="11"/>
      <c r="C45" s="153" t="s">
        <v>253</v>
      </c>
      <c r="D45" s="46">
        <v>9.4</v>
      </c>
      <c r="E45" s="46">
        <v>14.9</v>
      </c>
      <c r="F45" s="46">
        <v>4.0999999999999996</v>
      </c>
      <c r="G45" s="46">
        <v>6.2</v>
      </c>
      <c r="H45" s="46">
        <v>9.4</v>
      </c>
      <c r="I45" s="46">
        <v>3.1</v>
      </c>
      <c r="J45" s="46">
        <v>34.6</v>
      </c>
      <c r="K45" s="46">
        <v>61.2</v>
      </c>
      <c r="L45" s="46">
        <v>11.8</v>
      </c>
    </row>
    <row r="46" spans="2:12">
      <c r="B46" s="11"/>
      <c r="C46" s="153" t="s">
        <v>254</v>
      </c>
      <c r="D46" s="46">
        <v>8.4</v>
      </c>
      <c r="E46" s="46">
        <v>13.2</v>
      </c>
      <c r="F46" s="46">
        <v>3.8</v>
      </c>
      <c r="G46" s="46">
        <v>5.5</v>
      </c>
      <c r="H46" s="46">
        <v>8.3000000000000007</v>
      </c>
      <c r="I46" s="46">
        <v>2.8</v>
      </c>
      <c r="J46" s="46">
        <v>30.5</v>
      </c>
      <c r="K46" s="46">
        <v>53.3</v>
      </c>
      <c r="L46" s="46">
        <v>11</v>
      </c>
    </row>
    <row r="47" spans="2:12">
      <c r="B47" s="11"/>
      <c r="C47" s="153" t="s">
        <v>255</v>
      </c>
      <c r="D47" s="46">
        <v>8.1</v>
      </c>
      <c r="E47" s="46">
        <v>12.6</v>
      </c>
      <c r="F47" s="46">
        <v>3.8</v>
      </c>
      <c r="G47" s="46">
        <v>5.4</v>
      </c>
      <c r="H47" s="46">
        <v>8.1</v>
      </c>
      <c r="I47" s="46">
        <v>2.8</v>
      </c>
      <c r="J47" s="46">
        <v>29</v>
      </c>
      <c r="K47" s="46">
        <v>50.5</v>
      </c>
      <c r="L47" s="46">
        <v>10.8</v>
      </c>
    </row>
    <row r="48" spans="2:12" ht="15.75">
      <c r="B48" s="152"/>
      <c r="C48" s="153" t="s">
        <v>256</v>
      </c>
      <c r="D48" s="46">
        <v>8</v>
      </c>
      <c r="E48" s="46">
        <v>12.4</v>
      </c>
      <c r="F48" s="46">
        <v>3.8</v>
      </c>
      <c r="G48" s="46">
        <v>5.3</v>
      </c>
      <c r="H48" s="46">
        <v>7.9</v>
      </c>
      <c r="I48" s="46">
        <v>2.9</v>
      </c>
      <c r="J48" s="46">
        <v>28.3</v>
      </c>
      <c r="K48" s="46">
        <v>48.9</v>
      </c>
      <c r="L48" s="46">
        <v>10.7</v>
      </c>
    </row>
    <row r="49" spans="2:12" ht="15.75">
      <c r="B49" s="161"/>
      <c r="C49" s="153" t="s">
        <v>257</v>
      </c>
      <c r="D49" s="46">
        <v>8.6</v>
      </c>
      <c r="E49" s="46">
        <v>13.4</v>
      </c>
      <c r="F49" s="46">
        <v>4</v>
      </c>
      <c r="G49" s="46">
        <v>5.5</v>
      </c>
      <c r="H49" s="46">
        <v>8.1999999999999993</v>
      </c>
      <c r="I49" s="46">
        <v>2.9</v>
      </c>
      <c r="J49" s="46">
        <v>31.4</v>
      </c>
      <c r="K49" s="46">
        <v>54.5</v>
      </c>
      <c r="L49" s="46">
        <v>11.6</v>
      </c>
    </row>
    <row r="50" spans="2:12" ht="15.75">
      <c r="B50" s="152"/>
      <c r="C50" s="153" t="s">
        <v>258</v>
      </c>
      <c r="D50" s="46">
        <v>8.3000000000000007</v>
      </c>
      <c r="E50" s="46">
        <v>12.6</v>
      </c>
      <c r="F50" s="46">
        <v>4</v>
      </c>
      <c r="G50" s="46">
        <v>5.2</v>
      </c>
      <c r="H50" s="46">
        <v>7.6</v>
      </c>
      <c r="I50" s="46">
        <v>2.9</v>
      </c>
      <c r="J50" s="46">
        <v>30.7</v>
      </c>
      <c r="K50" s="46">
        <v>52.3</v>
      </c>
      <c r="L50" s="46">
        <v>12.1</v>
      </c>
    </row>
    <row r="51" spans="2:12" ht="15.75">
      <c r="B51" s="161"/>
      <c r="C51" s="153" t="s">
        <v>259</v>
      </c>
      <c r="D51" s="46">
        <v>8.5</v>
      </c>
      <c r="E51" s="46">
        <v>13.1</v>
      </c>
      <c r="F51" s="46">
        <v>4</v>
      </c>
      <c r="G51" s="46">
        <v>5.2</v>
      </c>
      <c r="H51" s="46">
        <v>7.6</v>
      </c>
      <c r="I51" s="46">
        <v>2.8</v>
      </c>
      <c r="J51" s="46">
        <v>32.6</v>
      </c>
      <c r="K51" s="46">
        <v>55.7</v>
      </c>
      <c r="L51" s="46">
        <v>12.4</v>
      </c>
    </row>
    <row r="52" spans="2:12">
      <c r="B52" s="11"/>
      <c r="C52" s="153" t="s">
        <v>260</v>
      </c>
      <c r="D52" s="46">
        <v>8.8000000000000007</v>
      </c>
      <c r="E52" s="46">
        <v>13.8</v>
      </c>
      <c r="F52" s="46">
        <v>4</v>
      </c>
      <c r="G52" s="46">
        <v>5.3</v>
      </c>
      <c r="H52" s="46">
        <v>7.8</v>
      </c>
      <c r="I52" s="46">
        <v>2.7</v>
      </c>
      <c r="J52" s="46">
        <v>33.799999999999997</v>
      </c>
      <c r="K52" s="46">
        <v>58.3</v>
      </c>
      <c r="L52" s="46">
        <v>12.3</v>
      </c>
    </row>
    <row r="53" spans="2:12">
      <c r="B53" s="11"/>
      <c r="C53" s="153" t="s">
        <v>167</v>
      </c>
      <c r="D53" s="46">
        <v>9.5</v>
      </c>
      <c r="E53" s="46">
        <v>15.1</v>
      </c>
      <c r="F53" s="46">
        <v>4</v>
      </c>
      <c r="G53" s="46">
        <v>5.6</v>
      </c>
      <c r="H53" s="46">
        <v>8.5</v>
      </c>
      <c r="I53" s="46">
        <v>2.7</v>
      </c>
      <c r="J53" s="46">
        <v>36.6</v>
      </c>
      <c r="K53" s="46">
        <v>63.8</v>
      </c>
      <c r="L53" s="46">
        <v>12.6</v>
      </c>
    </row>
    <row r="54" spans="2:12">
      <c r="B54" s="11"/>
      <c r="C54" s="153" t="s">
        <v>168</v>
      </c>
      <c r="D54" s="46">
        <v>10.1</v>
      </c>
      <c r="E54" s="46">
        <v>15.9</v>
      </c>
      <c r="F54" s="46">
        <v>4.3</v>
      </c>
      <c r="G54" s="46">
        <v>5.9</v>
      </c>
      <c r="H54" s="46">
        <v>8.9</v>
      </c>
      <c r="I54" s="46">
        <v>2.9</v>
      </c>
      <c r="J54" s="46">
        <v>38.5</v>
      </c>
      <c r="K54" s="46">
        <v>66.599999999999994</v>
      </c>
      <c r="L54" s="46">
        <v>13.3</v>
      </c>
    </row>
    <row r="55" spans="2:12">
      <c r="B55" s="11"/>
      <c r="C55" s="153">
        <v>1992</v>
      </c>
      <c r="D55" s="46">
        <v>9.6</v>
      </c>
      <c r="E55" s="46">
        <v>15.3</v>
      </c>
      <c r="F55" s="46">
        <v>4</v>
      </c>
      <c r="G55" s="46">
        <v>5.7</v>
      </c>
      <c r="H55" s="46">
        <v>8.6999999999999993</v>
      </c>
      <c r="I55" s="46">
        <v>2.7</v>
      </c>
      <c r="J55" s="46">
        <v>35.9</v>
      </c>
      <c r="K55" s="46">
        <v>62.3</v>
      </c>
      <c r="L55" s="46">
        <v>12.2</v>
      </c>
    </row>
    <row r="56" spans="2:12">
      <c r="B56" s="11"/>
      <c r="C56" s="154" t="s">
        <v>170</v>
      </c>
      <c r="D56" s="155">
        <v>9.8000000000000007</v>
      </c>
      <c r="E56" s="155">
        <v>15.4</v>
      </c>
      <c r="F56" s="155">
        <v>4.2</v>
      </c>
      <c r="G56" s="155">
        <v>5.6</v>
      </c>
      <c r="H56" s="155">
        <v>8.3000000000000007</v>
      </c>
      <c r="I56" s="155">
        <v>2.9</v>
      </c>
      <c r="J56" s="155">
        <v>37.200000000000003</v>
      </c>
      <c r="K56" s="155">
        <v>64.2</v>
      </c>
      <c r="L56" s="155">
        <v>12.7</v>
      </c>
    </row>
    <row r="57" spans="2:12">
      <c r="B57" s="162"/>
      <c r="C57" s="153">
        <v>1994</v>
      </c>
      <c r="D57" s="155">
        <v>9.4</v>
      </c>
      <c r="E57" s="163">
        <v>14.9</v>
      </c>
      <c r="F57" s="163">
        <v>3.9</v>
      </c>
      <c r="G57" s="163">
        <v>5.5</v>
      </c>
      <c r="H57" s="163">
        <v>8.3000000000000007</v>
      </c>
      <c r="I57" s="163">
        <v>2.6</v>
      </c>
      <c r="J57" s="163">
        <v>34.6</v>
      </c>
      <c r="K57" s="163">
        <v>59.8</v>
      </c>
      <c r="L57" s="163">
        <v>11.7</v>
      </c>
    </row>
    <row r="58" spans="2:12" s="14" customFormat="1">
      <c r="B58" s="162"/>
      <c r="C58" s="154" t="s">
        <v>56</v>
      </c>
      <c r="D58" s="155">
        <v>8.6</v>
      </c>
      <c r="E58" s="164">
        <v>13.3</v>
      </c>
      <c r="F58" s="164">
        <v>3.8</v>
      </c>
      <c r="G58" s="164">
        <v>5.2</v>
      </c>
      <c r="H58" s="164">
        <v>7.6</v>
      </c>
      <c r="I58" s="164">
        <v>2.7</v>
      </c>
      <c r="J58" s="164">
        <v>30.5</v>
      </c>
      <c r="K58" s="164">
        <v>52.3</v>
      </c>
      <c r="L58" s="164">
        <v>10.6</v>
      </c>
    </row>
    <row r="59" spans="2:12" ht="15.75">
      <c r="B59" s="152" t="s">
        <v>54</v>
      </c>
      <c r="C59" s="154" t="s">
        <v>57</v>
      </c>
      <c r="D59" s="155">
        <v>7.8</v>
      </c>
      <c r="E59" s="164">
        <v>12.1</v>
      </c>
      <c r="F59" s="164">
        <v>3.5</v>
      </c>
      <c r="G59" s="164">
        <v>4.7</v>
      </c>
      <c r="H59" s="164">
        <v>6.8</v>
      </c>
      <c r="I59" s="164">
        <v>2.5</v>
      </c>
      <c r="J59" s="164">
        <v>27.8</v>
      </c>
      <c r="K59" s="164">
        <v>47.7</v>
      </c>
      <c r="L59" s="164">
        <v>9.8000000000000007</v>
      </c>
    </row>
    <row r="60" spans="2:12" ht="15.75">
      <c r="B60" s="161" t="s">
        <v>55</v>
      </c>
      <c r="C60" s="154" t="s">
        <v>58</v>
      </c>
      <c r="D60" s="155">
        <v>7.3</v>
      </c>
      <c r="E60" s="164">
        <v>11.4</v>
      </c>
      <c r="F60" s="164">
        <v>3.2</v>
      </c>
      <c r="G60" s="164">
        <v>4.4000000000000004</v>
      </c>
      <c r="H60" s="164">
        <v>6.6</v>
      </c>
      <c r="I60" s="164">
        <v>2.2999999999999998</v>
      </c>
      <c r="J60" s="164">
        <v>25.5</v>
      </c>
      <c r="K60" s="164">
        <v>43.7</v>
      </c>
      <c r="L60" s="164">
        <v>8.9</v>
      </c>
    </row>
    <row r="61" spans="2:12">
      <c r="B61" s="162"/>
      <c r="C61" s="154" t="s">
        <v>59</v>
      </c>
      <c r="D61" s="164">
        <v>6.7</v>
      </c>
      <c r="E61" s="164">
        <v>10.3</v>
      </c>
      <c r="F61" s="164">
        <v>3.1</v>
      </c>
      <c r="G61" s="164">
        <v>4.0999999999999996</v>
      </c>
      <c r="H61" s="164">
        <v>6</v>
      </c>
      <c r="I61" s="164">
        <v>2.2000000000000002</v>
      </c>
      <c r="J61" s="164">
        <v>22.9</v>
      </c>
      <c r="K61" s="164">
        <v>39.1</v>
      </c>
      <c r="L61" s="164">
        <v>8.1999999999999993</v>
      </c>
    </row>
    <row r="62" spans="2:12">
      <c r="B62" s="162"/>
      <c r="C62" s="153">
        <v>1999</v>
      </c>
      <c r="D62" s="123">
        <v>6.2</v>
      </c>
      <c r="E62" s="164">
        <v>9.4</v>
      </c>
      <c r="F62" s="164">
        <v>2.9</v>
      </c>
      <c r="G62" s="164">
        <v>3.8</v>
      </c>
      <c r="H62" s="164">
        <v>5.5</v>
      </c>
      <c r="I62" s="164">
        <v>2.2000000000000002</v>
      </c>
      <c r="J62" s="164">
        <v>20.6</v>
      </c>
      <c r="K62" s="164">
        <v>34.9</v>
      </c>
      <c r="L62" s="164">
        <v>7.5</v>
      </c>
    </row>
    <row r="63" spans="2:12">
      <c r="B63" s="162"/>
      <c r="C63" s="8">
        <v>2000</v>
      </c>
      <c r="D63" s="123">
        <v>6.1</v>
      </c>
      <c r="E63" s="123">
        <v>9.3000000000000007</v>
      </c>
      <c r="F63" s="123">
        <v>2.8</v>
      </c>
      <c r="G63" s="123">
        <v>3.7</v>
      </c>
      <c r="H63" s="123">
        <v>5.3</v>
      </c>
      <c r="I63" s="123">
        <v>2.1</v>
      </c>
      <c r="J63" s="123">
        <v>21</v>
      </c>
      <c r="K63" s="123">
        <v>36.1</v>
      </c>
      <c r="L63" s="123">
        <v>7.2</v>
      </c>
    </row>
    <row r="64" spans="2:12">
      <c r="B64" s="162"/>
      <c r="C64" s="8">
        <v>2001</v>
      </c>
      <c r="D64" s="123">
        <v>7.1</v>
      </c>
      <c r="E64" s="123">
        <v>10.8</v>
      </c>
      <c r="F64" s="123">
        <v>3.3</v>
      </c>
      <c r="G64" s="123">
        <v>4.9000000000000004</v>
      </c>
      <c r="H64" s="123">
        <v>7.1</v>
      </c>
      <c r="I64" s="123">
        <v>2.6</v>
      </c>
      <c r="J64" s="123">
        <v>21.2</v>
      </c>
      <c r="K64" s="123">
        <v>36.200000000000003</v>
      </c>
      <c r="L64" s="123">
        <v>7.4</v>
      </c>
    </row>
    <row r="65" spans="2:12">
      <c r="B65" s="162"/>
      <c r="C65" s="8">
        <v>2002</v>
      </c>
      <c r="D65" s="123">
        <v>6.1</v>
      </c>
      <c r="E65" s="123">
        <v>9.4</v>
      </c>
      <c r="F65" s="123">
        <v>2.8</v>
      </c>
      <c r="G65" s="123">
        <v>3.7</v>
      </c>
      <c r="H65" s="123">
        <v>5.3</v>
      </c>
      <c r="I65" s="123">
        <v>2</v>
      </c>
      <c r="J65" s="123">
        <v>21</v>
      </c>
      <c r="K65" s="123">
        <v>36.4</v>
      </c>
      <c r="L65" s="123">
        <v>6.9</v>
      </c>
    </row>
    <row r="66" spans="2:12">
      <c r="B66" s="162"/>
      <c r="C66" s="8">
        <v>2003</v>
      </c>
      <c r="D66" s="123">
        <v>6</v>
      </c>
      <c r="E66" s="123">
        <v>9.4</v>
      </c>
      <c r="F66" s="123">
        <v>2.6</v>
      </c>
      <c r="G66" s="123">
        <v>3.7</v>
      </c>
      <c r="H66" s="123">
        <v>5.3</v>
      </c>
      <c r="I66" s="123">
        <v>2</v>
      </c>
      <c r="J66" s="123">
        <v>21</v>
      </c>
      <c r="K66" s="123">
        <v>36.700000000000003</v>
      </c>
      <c r="L66" s="123">
        <v>6.4</v>
      </c>
    </row>
    <row r="67" spans="2:12">
      <c r="B67" s="162"/>
      <c r="C67" s="8">
        <v>2004</v>
      </c>
      <c r="D67" s="123">
        <v>5.9</v>
      </c>
      <c r="E67" s="123">
        <v>9.1999999999999993</v>
      </c>
      <c r="F67" s="123">
        <v>2.5</v>
      </c>
      <c r="G67" s="123">
        <v>3.6</v>
      </c>
      <c r="H67" s="123">
        <v>5.3</v>
      </c>
      <c r="I67" s="123">
        <v>1.9</v>
      </c>
      <c r="J67" s="123">
        <v>20.100000000000001</v>
      </c>
      <c r="K67" s="123">
        <v>35.1</v>
      </c>
      <c r="L67" s="123">
        <v>6.3</v>
      </c>
    </row>
    <row r="68" spans="2:12">
      <c r="B68" s="162"/>
      <c r="C68" s="8">
        <v>2005</v>
      </c>
      <c r="D68" s="123">
        <v>6.1</v>
      </c>
      <c r="E68" s="123">
        <v>9.6</v>
      </c>
      <c r="F68" s="123">
        <v>2.5</v>
      </c>
      <c r="G68" s="123">
        <v>3.7</v>
      </c>
      <c r="H68" s="123">
        <v>5.3</v>
      </c>
      <c r="I68" s="123">
        <v>1.9</v>
      </c>
      <c r="J68" s="123">
        <v>21.1</v>
      </c>
      <c r="K68" s="123">
        <v>37.299999999999997</v>
      </c>
      <c r="L68" s="123">
        <v>6.1</v>
      </c>
    </row>
    <row r="69" spans="2:12">
      <c r="B69" s="162"/>
      <c r="C69" s="8">
        <v>2006</v>
      </c>
      <c r="D69" s="123">
        <v>6.2</v>
      </c>
      <c r="E69" s="123">
        <v>9.6999999999999993</v>
      </c>
      <c r="F69" s="123">
        <v>2.5</v>
      </c>
      <c r="G69" s="123">
        <v>3.7</v>
      </c>
      <c r="H69" s="123">
        <v>5.4</v>
      </c>
      <c r="I69" s="123">
        <v>1.9</v>
      </c>
      <c r="J69" s="123">
        <v>21.6</v>
      </c>
      <c r="K69" s="123">
        <v>37.799999999999997</v>
      </c>
      <c r="L69" s="123">
        <v>6.4</v>
      </c>
    </row>
    <row r="70" spans="2:12">
      <c r="B70" s="162"/>
      <c r="C70" s="8">
        <v>2007</v>
      </c>
      <c r="D70" s="123">
        <v>6.1</v>
      </c>
      <c r="E70" s="123">
        <v>9.6</v>
      </c>
      <c r="F70" s="123">
        <v>2.5</v>
      </c>
      <c r="G70" s="123">
        <v>3.7</v>
      </c>
      <c r="H70" s="123">
        <v>5.4</v>
      </c>
      <c r="I70" s="123">
        <v>2</v>
      </c>
      <c r="J70" s="123">
        <v>21.1</v>
      </c>
      <c r="K70" s="123">
        <v>37.1</v>
      </c>
      <c r="L70" s="123">
        <v>6.1</v>
      </c>
    </row>
    <row r="71" spans="2:12">
      <c r="B71" s="162"/>
      <c r="C71" s="8">
        <v>2008</v>
      </c>
      <c r="D71" s="123">
        <v>5.9</v>
      </c>
      <c r="E71" s="123">
        <v>9.3000000000000007</v>
      </c>
      <c r="F71" s="123">
        <v>2.4</v>
      </c>
      <c r="G71" s="123">
        <v>3.7</v>
      </c>
      <c r="H71" s="123">
        <v>5.4</v>
      </c>
      <c r="I71" s="123">
        <v>1.9</v>
      </c>
      <c r="J71" s="123">
        <v>19.5</v>
      </c>
      <c r="K71" s="123">
        <v>34.4</v>
      </c>
      <c r="L71" s="123">
        <v>5.5</v>
      </c>
    </row>
    <row r="72" spans="2:12">
      <c r="B72" s="162"/>
      <c r="C72" s="8">
        <v>2009</v>
      </c>
      <c r="D72" s="123">
        <v>5.5</v>
      </c>
      <c r="E72" s="123">
        <v>8.6</v>
      </c>
      <c r="F72" s="123">
        <v>2.4</v>
      </c>
      <c r="G72" s="123">
        <v>3.4</v>
      </c>
      <c r="H72" s="123">
        <v>4.9000000000000004</v>
      </c>
      <c r="I72" s="123">
        <v>1.9</v>
      </c>
      <c r="J72" s="123">
        <v>18.2</v>
      </c>
      <c r="K72" s="123">
        <v>31.9</v>
      </c>
      <c r="L72" s="123">
        <v>5.3</v>
      </c>
    </row>
    <row r="73" spans="2:12">
      <c r="B73" s="162"/>
      <c r="C73" s="8">
        <v>2010</v>
      </c>
      <c r="D73" s="123">
        <v>5.3</v>
      </c>
      <c r="E73" s="123">
        <v>8.4</v>
      </c>
      <c r="F73" s="123">
        <v>2.2999999999999998</v>
      </c>
      <c r="G73" s="123">
        <v>3.3</v>
      </c>
      <c r="H73" s="123">
        <v>4.7</v>
      </c>
      <c r="I73" s="123">
        <v>1.8</v>
      </c>
      <c r="J73" s="123">
        <v>17.7</v>
      </c>
      <c r="K73" s="123">
        <v>31.5</v>
      </c>
      <c r="L73" s="123">
        <v>5</v>
      </c>
    </row>
    <row r="74" spans="2:12">
      <c r="B74" s="162"/>
      <c r="C74" s="8">
        <v>2011</v>
      </c>
      <c r="D74" s="123">
        <v>5.3</v>
      </c>
      <c r="E74" s="123">
        <v>8.3000000000000007</v>
      </c>
      <c r="F74" s="123">
        <v>2.2000000000000002</v>
      </c>
      <c r="G74" s="123">
        <v>3.2</v>
      </c>
      <c r="H74" s="123">
        <v>4.5999999999999996</v>
      </c>
      <c r="I74" s="123">
        <v>1.8</v>
      </c>
      <c r="J74" s="123">
        <v>17.600000000000001</v>
      </c>
      <c r="K74" s="123">
        <v>31.2</v>
      </c>
      <c r="L74" s="123">
        <v>4.9000000000000004</v>
      </c>
    </row>
    <row r="75" spans="2:12">
      <c r="B75" s="162"/>
      <c r="C75" s="8">
        <v>2012</v>
      </c>
      <c r="D75" s="123">
        <v>5.4</v>
      </c>
      <c r="E75" s="123">
        <v>8.5</v>
      </c>
      <c r="F75" s="123">
        <v>2.2000000000000002</v>
      </c>
      <c r="G75" s="123">
        <v>3.2</v>
      </c>
      <c r="H75" s="123">
        <v>4.5999999999999996</v>
      </c>
      <c r="I75" s="123">
        <v>1.8</v>
      </c>
      <c r="J75" s="123">
        <v>18.399999999999999</v>
      </c>
      <c r="K75" s="123">
        <v>32.799999999999997</v>
      </c>
      <c r="L75" s="123">
        <v>4.9000000000000004</v>
      </c>
    </row>
    <row r="76" spans="2:12">
      <c r="B76" s="162"/>
      <c r="C76" s="8">
        <v>2013</v>
      </c>
      <c r="D76" s="123">
        <v>5.2</v>
      </c>
      <c r="E76" s="123">
        <v>8.1999999999999993</v>
      </c>
      <c r="F76" s="123">
        <v>2.1</v>
      </c>
      <c r="G76" s="123">
        <v>3.1</v>
      </c>
      <c r="H76" s="123">
        <v>4.4000000000000004</v>
      </c>
      <c r="I76" s="123">
        <v>1.7</v>
      </c>
      <c r="J76" s="123">
        <v>17.8</v>
      </c>
      <c r="K76" s="123">
        <v>31.6</v>
      </c>
      <c r="L76" s="123">
        <v>4.9000000000000004</v>
      </c>
    </row>
    <row r="77" spans="2:12">
      <c r="B77" s="162"/>
      <c r="C77" s="8">
        <v>2014</v>
      </c>
      <c r="D77" s="123">
        <v>5.0999999999999996</v>
      </c>
      <c r="E77" s="123">
        <v>8</v>
      </c>
      <c r="F77" s="123">
        <v>2.1</v>
      </c>
      <c r="G77" s="123">
        <v>3</v>
      </c>
      <c r="H77" s="123">
        <v>4.3</v>
      </c>
      <c r="I77" s="123">
        <v>1.7</v>
      </c>
      <c r="J77" s="123">
        <v>17.2</v>
      </c>
      <c r="K77" s="123">
        <v>30.5</v>
      </c>
      <c r="L77" s="123">
        <v>4.5999999999999996</v>
      </c>
    </row>
    <row r="78" spans="2:12">
      <c r="B78" s="167"/>
      <c r="C78" s="6"/>
      <c r="D78" s="171"/>
      <c r="E78" s="171"/>
      <c r="F78" s="171"/>
      <c r="G78" s="171"/>
      <c r="H78" s="171"/>
      <c r="I78" s="171"/>
      <c r="J78" s="171"/>
      <c r="K78" s="171"/>
      <c r="L78" s="171"/>
    </row>
    <row r="79" spans="2:12" ht="29.25" customHeight="1">
      <c r="B79" s="350" t="s">
        <v>630</v>
      </c>
      <c r="C79" s="351"/>
      <c r="D79" s="351"/>
      <c r="E79" s="351"/>
      <c r="F79" s="351"/>
      <c r="G79" s="351"/>
      <c r="H79" s="351"/>
      <c r="I79" s="351"/>
      <c r="J79" s="351"/>
      <c r="K79" s="351"/>
      <c r="L79" s="351"/>
    </row>
    <row r="80" spans="2:12" ht="57.75" customHeight="1">
      <c r="B80" s="350" t="s">
        <v>60</v>
      </c>
      <c r="C80" s="351"/>
      <c r="D80" s="351"/>
      <c r="E80" s="351"/>
      <c r="F80" s="351"/>
      <c r="G80" s="351"/>
      <c r="H80" s="351"/>
      <c r="I80" s="351"/>
      <c r="J80" s="351"/>
      <c r="K80" s="351"/>
      <c r="L80" s="351"/>
    </row>
    <row r="81" spans="2:12" ht="83.25" customHeight="1">
      <c r="B81" s="350" t="s">
        <v>130</v>
      </c>
      <c r="C81" s="351"/>
      <c r="D81" s="351"/>
      <c r="E81" s="351"/>
      <c r="F81" s="351"/>
      <c r="G81" s="351"/>
      <c r="H81" s="351"/>
      <c r="I81" s="351"/>
      <c r="J81" s="351"/>
      <c r="K81" s="351"/>
      <c r="L81" s="351"/>
    </row>
    <row r="82" spans="2:12" ht="26.25" customHeight="1">
      <c r="B82" s="350" t="s">
        <v>62</v>
      </c>
      <c r="C82" s="351"/>
      <c r="D82" s="351"/>
      <c r="E82" s="351"/>
      <c r="F82" s="351"/>
      <c r="G82" s="351"/>
      <c r="H82" s="351"/>
      <c r="I82" s="351"/>
      <c r="J82" s="351"/>
      <c r="K82" s="351"/>
      <c r="L82" s="351"/>
    </row>
  </sheetData>
  <mergeCells count="6">
    <mergeCell ref="B81:L81"/>
    <mergeCell ref="B82:L82"/>
    <mergeCell ref="B5:B6"/>
    <mergeCell ref="C5:C6"/>
    <mergeCell ref="B79:L79"/>
    <mergeCell ref="B80:L80"/>
  </mergeCells>
  <phoneticPr fontId="10"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48"/>
    </row>
    <row r="2" spans="1:12">
      <c r="A2" s="212"/>
      <c r="B2" s="3" t="s">
        <v>125</v>
      </c>
      <c r="C2" s="4"/>
      <c r="D2" s="4"/>
      <c r="E2" s="4"/>
      <c r="F2" s="4"/>
      <c r="G2" s="4"/>
      <c r="H2" s="4"/>
      <c r="I2" s="4"/>
      <c r="J2" s="4"/>
      <c r="K2" s="4"/>
      <c r="L2" s="4"/>
    </row>
    <row r="3" spans="1:12" ht="15.75">
      <c r="B3" s="5" t="s">
        <v>126</v>
      </c>
      <c r="C3" s="4"/>
      <c r="D3" s="4"/>
      <c r="E3" s="4"/>
      <c r="F3" s="4"/>
      <c r="G3" s="4"/>
      <c r="H3" s="4"/>
      <c r="I3" s="4"/>
      <c r="J3" s="4"/>
      <c r="K3" s="4"/>
      <c r="L3" s="4"/>
    </row>
    <row r="4" spans="1:12">
      <c r="B4" s="3" t="s">
        <v>633</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ht="15.75">
      <c r="B7" s="152"/>
      <c r="C7" s="153" t="s">
        <v>258</v>
      </c>
      <c r="D7" s="170">
        <v>1.7</v>
      </c>
      <c r="E7" s="170">
        <v>3.2</v>
      </c>
      <c r="F7" s="187" t="s">
        <v>292</v>
      </c>
      <c r="G7" s="170">
        <v>1.2</v>
      </c>
      <c r="H7" s="170">
        <v>2.2999999999999998</v>
      </c>
      <c r="I7" s="187" t="s">
        <v>292</v>
      </c>
      <c r="J7" s="170">
        <v>5.3</v>
      </c>
      <c r="K7" s="170">
        <v>10.6</v>
      </c>
      <c r="L7" s="187" t="s">
        <v>292</v>
      </c>
    </row>
    <row r="8" spans="1:12">
      <c r="B8" s="11"/>
      <c r="C8" s="153" t="s">
        <v>259</v>
      </c>
      <c r="D8" s="156">
        <v>2.4</v>
      </c>
      <c r="E8" s="156">
        <v>4.5</v>
      </c>
      <c r="F8" s="166">
        <v>0.5</v>
      </c>
      <c r="G8" s="156">
        <v>1.5</v>
      </c>
      <c r="H8" s="156">
        <v>3.1</v>
      </c>
      <c r="I8" s="166" t="s">
        <v>292</v>
      </c>
      <c r="J8" s="156">
        <v>8.8000000000000007</v>
      </c>
      <c r="K8" s="156">
        <v>15.4</v>
      </c>
      <c r="L8" s="156">
        <v>3.2</v>
      </c>
    </row>
    <row r="9" spans="1:12">
      <c r="B9" s="11"/>
      <c r="C9" s="153" t="s">
        <v>260</v>
      </c>
      <c r="D9" s="156">
        <v>3.6</v>
      </c>
      <c r="E9" s="156">
        <v>6.7</v>
      </c>
      <c r="F9" s="166">
        <v>0.6</v>
      </c>
      <c r="G9" s="156">
        <v>2.2000000000000002</v>
      </c>
      <c r="H9" s="156">
        <v>4.3</v>
      </c>
      <c r="I9" s="166" t="s">
        <v>292</v>
      </c>
      <c r="J9" s="156">
        <v>12.8</v>
      </c>
      <c r="K9" s="156">
        <v>24.4</v>
      </c>
      <c r="L9" s="156">
        <v>3.3</v>
      </c>
    </row>
    <row r="10" spans="1:12">
      <c r="B10" s="11"/>
      <c r="C10" s="153" t="s">
        <v>167</v>
      </c>
      <c r="D10" s="156">
        <v>4</v>
      </c>
      <c r="E10" s="156">
        <v>7.1</v>
      </c>
      <c r="F10" s="166">
        <v>1</v>
      </c>
      <c r="G10" s="156">
        <v>2.5</v>
      </c>
      <c r="H10" s="156">
        <v>4.7</v>
      </c>
      <c r="I10" s="166" t="s">
        <v>292</v>
      </c>
      <c r="J10" s="156">
        <v>14.5</v>
      </c>
      <c r="K10" s="156">
        <v>25.8</v>
      </c>
      <c r="L10" s="156">
        <v>5.3</v>
      </c>
    </row>
    <row r="11" spans="1:12">
      <c r="B11" s="11"/>
      <c r="C11" s="153" t="s">
        <v>168</v>
      </c>
      <c r="D11" s="156">
        <v>5</v>
      </c>
      <c r="E11" s="156">
        <v>9</v>
      </c>
      <c r="F11" s="166">
        <v>1.1000000000000001</v>
      </c>
      <c r="G11" s="156">
        <v>3.2</v>
      </c>
      <c r="H11" s="156">
        <v>6.1</v>
      </c>
      <c r="I11" s="166" t="s">
        <v>292</v>
      </c>
      <c r="J11" s="156">
        <v>17.5</v>
      </c>
      <c r="K11" s="156">
        <v>31.1</v>
      </c>
      <c r="L11" s="156">
        <v>6.1</v>
      </c>
    </row>
    <row r="12" spans="1:12">
      <c r="B12" s="11"/>
      <c r="C12" s="153" t="s">
        <v>169</v>
      </c>
      <c r="D12" s="156">
        <v>6</v>
      </c>
      <c r="E12" s="156">
        <v>10.9</v>
      </c>
      <c r="F12" s="166">
        <v>1.4</v>
      </c>
      <c r="G12" s="156">
        <v>3.7</v>
      </c>
      <c r="H12" s="156">
        <v>7</v>
      </c>
      <c r="I12" s="166" t="s">
        <v>292</v>
      </c>
      <c r="J12" s="156">
        <v>21.9</v>
      </c>
      <c r="K12" s="156">
        <v>39.700000000000003</v>
      </c>
      <c r="L12" s="156">
        <v>7.1</v>
      </c>
    </row>
    <row r="13" spans="1:12">
      <c r="B13" s="11"/>
      <c r="C13" s="153" t="s">
        <v>170</v>
      </c>
      <c r="D13" s="156">
        <v>7.2</v>
      </c>
      <c r="E13" s="156">
        <v>12.7</v>
      </c>
      <c r="F13" s="156">
        <v>1.9</v>
      </c>
      <c r="G13" s="156">
        <v>4.3</v>
      </c>
      <c r="H13" s="156">
        <v>8</v>
      </c>
      <c r="I13" s="166">
        <v>0.6</v>
      </c>
      <c r="J13" s="156">
        <v>26.6</v>
      </c>
      <c r="K13" s="156">
        <v>46.7</v>
      </c>
      <c r="L13" s="156">
        <v>9.6999999999999993</v>
      </c>
    </row>
    <row r="14" spans="1:12">
      <c r="B14" s="11"/>
      <c r="C14" s="153">
        <v>1994</v>
      </c>
      <c r="D14" s="156">
        <v>7.8</v>
      </c>
      <c r="E14" s="156">
        <v>14</v>
      </c>
      <c r="F14" s="166">
        <v>1.9</v>
      </c>
      <c r="G14" s="156">
        <v>4.3</v>
      </c>
      <c r="H14" s="156">
        <v>8.1999999999999993</v>
      </c>
      <c r="I14" s="166" t="s">
        <v>292</v>
      </c>
      <c r="J14" s="156">
        <v>31.3</v>
      </c>
      <c r="K14" s="156">
        <v>55.7</v>
      </c>
      <c r="L14" s="156">
        <v>10.8</v>
      </c>
    </row>
    <row r="15" spans="1:12">
      <c r="B15" s="11"/>
      <c r="C15" s="153">
        <v>1995</v>
      </c>
      <c r="D15" s="156">
        <v>8.1</v>
      </c>
      <c r="E15" s="156">
        <v>14.3</v>
      </c>
      <c r="F15" s="156">
        <v>2.1</v>
      </c>
      <c r="G15" s="156">
        <v>4.2</v>
      </c>
      <c r="H15" s="156">
        <v>7.7</v>
      </c>
      <c r="I15" s="166">
        <v>0.8</v>
      </c>
      <c r="J15" s="156">
        <v>33.9</v>
      </c>
      <c r="K15" s="156">
        <v>62.5</v>
      </c>
      <c r="L15" s="156">
        <v>9.9</v>
      </c>
    </row>
    <row r="16" spans="1:12">
      <c r="B16" s="11"/>
      <c r="C16" s="153">
        <v>1996</v>
      </c>
      <c r="D16" s="156">
        <v>5.2</v>
      </c>
      <c r="E16" s="156">
        <v>8.9</v>
      </c>
      <c r="F16" s="156">
        <v>1.5</v>
      </c>
      <c r="G16" s="156">
        <v>3</v>
      </c>
      <c r="H16" s="156">
        <v>5.3</v>
      </c>
      <c r="I16" s="166">
        <v>0.6</v>
      </c>
      <c r="J16" s="156">
        <v>19.8</v>
      </c>
      <c r="K16" s="156">
        <v>35.4</v>
      </c>
      <c r="L16" s="156">
        <v>6.7</v>
      </c>
    </row>
    <row r="17" spans="2:12">
      <c r="B17" s="11"/>
      <c r="C17" s="153">
        <v>1997</v>
      </c>
      <c r="D17" s="156">
        <v>3.2</v>
      </c>
      <c r="E17" s="156">
        <v>5.4</v>
      </c>
      <c r="F17" s="166">
        <v>1.1000000000000001</v>
      </c>
      <c r="G17" s="156">
        <v>1.5</v>
      </c>
      <c r="H17" s="156">
        <v>2.5</v>
      </c>
      <c r="I17" s="166" t="s">
        <v>292</v>
      </c>
      <c r="J17" s="156">
        <v>14.6</v>
      </c>
      <c r="K17" s="156">
        <v>25.9</v>
      </c>
      <c r="L17" s="156">
        <v>5.0999999999999996</v>
      </c>
    </row>
    <row r="18" spans="2:12">
      <c r="B18" s="11"/>
      <c r="C18" s="153">
        <v>1998</v>
      </c>
      <c r="D18" s="156">
        <v>2.7</v>
      </c>
      <c r="E18" s="156">
        <v>4.5</v>
      </c>
      <c r="F18" s="166">
        <v>1</v>
      </c>
      <c r="G18" s="156">
        <v>1.2</v>
      </c>
      <c r="H18" s="156">
        <v>2.2000000000000002</v>
      </c>
      <c r="I18" s="166" t="s">
        <v>292</v>
      </c>
      <c r="J18" s="156">
        <v>12.7</v>
      </c>
      <c r="K18" s="156">
        <v>21.1</v>
      </c>
      <c r="L18" s="156">
        <v>5.6</v>
      </c>
    </row>
    <row r="19" spans="2:12">
      <c r="B19" s="11"/>
      <c r="C19" s="153">
        <v>1999</v>
      </c>
      <c r="D19" s="156">
        <v>2.4</v>
      </c>
      <c r="E19" s="156">
        <v>3.9</v>
      </c>
      <c r="F19" s="166">
        <v>0.9</v>
      </c>
      <c r="G19" s="156">
        <v>0.9</v>
      </c>
      <c r="H19" s="156">
        <v>1.6</v>
      </c>
      <c r="I19" s="166" t="s">
        <v>292</v>
      </c>
      <c r="J19" s="156">
        <v>12</v>
      </c>
      <c r="K19" s="156">
        <v>21</v>
      </c>
      <c r="L19" s="156">
        <v>4.5999999999999996</v>
      </c>
    </row>
    <row r="20" spans="2:12" ht="15.75">
      <c r="B20" s="152" t="s">
        <v>52</v>
      </c>
      <c r="C20" s="153">
        <v>2000</v>
      </c>
      <c r="D20" s="156">
        <v>2.5</v>
      </c>
      <c r="E20" s="156">
        <v>3.9</v>
      </c>
      <c r="F20" s="166">
        <v>1.1000000000000001</v>
      </c>
      <c r="G20" s="156">
        <v>1</v>
      </c>
      <c r="H20" s="156">
        <v>1.7</v>
      </c>
      <c r="I20" s="166" t="s">
        <v>292</v>
      </c>
      <c r="J20" s="156">
        <v>12.1</v>
      </c>
      <c r="K20" s="156">
        <v>19.899999999999999</v>
      </c>
      <c r="L20" s="156">
        <v>5.5</v>
      </c>
    </row>
    <row r="21" spans="2:12">
      <c r="B21" s="11"/>
      <c r="C21" s="8">
        <v>2001</v>
      </c>
      <c r="D21" s="156">
        <v>2.5</v>
      </c>
      <c r="E21" s="156">
        <v>4</v>
      </c>
      <c r="F21" s="166">
        <v>1.1000000000000001</v>
      </c>
      <c r="G21" s="156">
        <v>0.9</v>
      </c>
      <c r="H21" s="156">
        <v>1.5</v>
      </c>
      <c r="I21" s="166" t="s">
        <v>292</v>
      </c>
      <c r="J21" s="156">
        <v>12.8</v>
      </c>
      <c r="K21" s="156">
        <v>21.3</v>
      </c>
      <c r="L21" s="156">
        <v>5.7</v>
      </c>
    </row>
    <row r="22" spans="2:12">
      <c r="B22" s="11"/>
      <c r="C22" s="153">
        <v>2002</v>
      </c>
      <c r="D22" s="155">
        <v>2.4</v>
      </c>
      <c r="E22" s="155">
        <v>3.6</v>
      </c>
      <c r="F22" s="165">
        <v>1.1000000000000001</v>
      </c>
      <c r="G22" s="155">
        <v>0.9</v>
      </c>
      <c r="H22" s="155">
        <v>1.5</v>
      </c>
      <c r="I22" s="166" t="s">
        <v>292</v>
      </c>
      <c r="J22" s="155">
        <v>11.7</v>
      </c>
      <c r="K22" s="155">
        <v>18.8</v>
      </c>
      <c r="L22" s="155">
        <v>5.8</v>
      </c>
    </row>
    <row r="23" spans="2:12">
      <c r="B23" s="11"/>
      <c r="C23" s="153">
        <v>2003</v>
      </c>
      <c r="D23" s="155">
        <v>2.4</v>
      </c>
      <c r="E23" s="155">
        <v>3.8</v>
      </c>
      <c r="F23" s="165">
        <v>1</v>
      </c>
      <c r="G23" s="155">
        <v>1</v>
      </c>
      <c r="H23" s="155">
        <v>1.7</v>
      </c>
      <c r="I23" s="166" t="s">
        <v>292</v>
      </c>
      <c r="J23" s="155">
        <v>11.5</v>
      </c>
      <c r="K23" s="155">
        <v>18.5</v>
      </c>
      <c r="L23" s="155">
        <v>5.6</v>
      </c>
    </row>
    <row r="24" spans="2:12">
      <c r="B24" s="11"/>
      <c r="C24" s="153">
        <v>2004</v>
      </c>
      <c r="D24" s="155">
        <v>2.1</v>
      </c>
      <c r="E24" s="155">
        <v>3.1</v>
      </c>
      <c r="F24" s="165">
        <v>1.2</v>
      </c>
      <c r="G24" s="155">
        <v>0.8</v>
      </c>
      <c r="H24" s="155">
        <v>1.4</v>
      </c>
      <c r="I24" s="166" t="s">
        <v>292</v>
      </c>
      <c r="J24" s="155">
        <v>10.199999999999999</v>
      </c>
      <c r="K24" s="155">
        <v>14.6</v>
      </c>
      <c r="L24" s="155">
        <v>6.3</v>
      </c>
    </row>
    <row r="25" spans="2:12">
      <c r="B25" s="11"/>
      <c r="C25" s="153">
        <v>2005</v>
      </c>
      <c r="D25" s="155">
        <v>2.2000000000000002</v>
      </c>
      <c r="E25" s="155">
        <v>3.3</v>
      </c>
      <c r="F25" s="165">
        <v>1.1000000000000001</v>
      </c>
      <c r="G25" s="155">
        <v>0.9</v>
      </c>
      <c r="H25" s="155">
        <v>1.4</v>
      </c>
      <c r="I25" s="166" t="s">
        <v>292</v>
      </c>
      <c r="J25" s="155">
        <v>10</v>
      </c>
      <c r="K25" s="155">
        <v>15.8</v>
      </c>
      <c r="L25" s="155">
        <v>5.0999999999999996</v>
      </c>
    </row>
    <row r="26" spans="2:12">
      <c r="B26" s="11"/>
      <c r="C26" s="153">
        <v>2006</v>
      </c>
      <c r="D26" s="155">
        <v>1.8</v>
      </c>
      <c r="E26" s="155">
        <v>2.7</v>
      </c>
      <c r="F26" s="165">
        <v>0.9</v>
      </c>
      <c r="G26" s="155">
        <v>0.5</v>
      </c>
      <c r="H26" s="155">
        <v>0.8</v>
      </c>
      <c r="I26" s="166" t="s">
        <v>292</v>
      </c>
      <c r="J26" s="155">
        <v>10.199999999999999</v>
      </c>
      <c r="K26" s="155">
        <v>15.7</v>
      </c>
      <c r="L26" s="155">
        <v>5.6</v>
      </c>
    </row>
    <row r="27" spans="2:12">
      <c r="B27" s="11"/>
      <c r="C27" s="153">
        <v>2007</v>
      </c>
      <c r="D27" s="155">
        <v>1.8</v>
      </c>
      <c r="E27" s="155">
        <v>2.9</v>
      </c>
      <c r="F27" s="165">
        <v>0.9</v>
      </c>
      <c r="G27" s="155">
        <v>0.7</v>
      </c>
      <c r="H27" s="155">
        <v>1.3</v>
      </c>
      <c r="I27" s="166" t="s">
        <v>292</v>
      </c>
      <c r="J27" s="155">
        <v>8.6</v>
      </c>
      <c r="K27" s="155">
        <v>12.8</v>
      </c>
      <c r="L27" s="155">
        <v>5</v>
      </c>
    </row>
    <row r="28" spans="2:12">
      <c r="B28" s="11"/>
      <c r="C28" s="153">
        <v>2008</v>
      </c>
      <c r="D28" s="155">
        <v>1.9</v>
      </c>
      <c r="E28" s="155">
        <v>2.6</v>
      </c>
      <c r="F28" s="165">
        <v>1.1000000000000001</v>
      </c>
      <c r="G28" s="155">
        <v>0.8</v>
      </c>
      <c r="H28" s="155">
        <v>1.1000000000000001</v>
      </c>
      <c r="I28" s="166">
        <v>0.5</v>
      </c>
      <c r="J28" s="155">
        <v>8.5</v>
      </c>
      <c r="K28" s="155">
        <v>13.5</v>
      </c>
      <c r="L28" s="155">
        <v>4.4000000000000004</v>
      </c>
    </row>
    <row r="29" spans="2:12">
      <c r="B29" s="11"/>
      <c r="C29" s="153">
        <v>2009</v>
      </c>
      <c r="D29" s="155">
        <v>1.3</v>
      </c>
      <c r="E29" s="155">
        <v>2.1</v>
      </c>
      <c r="F29" s="165">
        <v>0.6</v>
      </c>
      <c r="G29" s="155">
        <v>0.5</v>
      </c>
      <c r="H29" s="155">
        <v>0.8</v>
      </c>
      <c r="I29" s="166" t="s">
        <v>292</v>
      </c>
      <c r="J29" s="155">
        <v>7</v>
      </c>
      <c r="K29" s="155">
        <v>10.7</v>
      </c>
      <c r="L29" s="155">
        <v>3.7</v>
      </c>
    </row>
    <row r="30" spans="2:12">
      <c r="B30" s="11"/>
      <c r="C30" s="153">
        <v>2010</v>
      </c>
      <c r="D30" s="155">
        <v>1.5</v>
      </c>
      <c r="E30" s="155">
        <v>2.2000000000000002</v>
      </c>
      <c r="F30" s="165">
        <v>0.8</v>
      </c>
      <c r="G30" s="155">
        <v>0.6</v>
      </c>
      <c r="H30" s="155">
        <v>1</v>
      </c>
      <c r="I30" s="166" t="s">
        <v>292</v>
      </c>
      <c r="J30" s="155">
        <v>6.6</v>
      </c>
      <c r="K30" s="155">
        <v>9.4</v>
      </c>
      <c r="L30" s="155">
        <v>4.2</v>
      </c>
    </row>
    <row r="31" spans="2:12">
      <c r="B31" s="11"/>
      <c r="C31" s="153">
        <v>2011</v>
      </c>
      <c r="D31" s="155">
        <v>1.2</v>
      </c>
      <c r="E31" s="155">
        <v>1.8</v>
      </c>
      <c r="F31" s="165">
        <v>0.6</v>
      </c>
      <c r="G31" s="155">
        <v>0.5</v>
      </c>
      <c r="H31" s="155">
        <v>0.9</v>
      </c>
      <c r="I31" s="166" t="s">
        <v>292</v>
      </c>
      <c r="J31" s="155">
        <v>4.9000000000000004</v>
      </c>
      <c r="K31" s="155">
        <v>7.5</v>
      </c>
      <c r="L31" s="155">
        <v>2.8</v>
      </c>
    </row>
    <row r="32" spans="2:12">
      <c r="B32" s="11"/>
      <c r="C32" s="153">
        <v>2012</v>
      </c>
      <c r="D32" s="155">
        <v>1.3</v>
      </c>
      <c r="E32" s="155">
        <v>2.2000000000000002</v>
      </c>
      <c r="F32" s="165">
        <v>0.5</v>
      </c>
      <c r="G32" s="155">
        <v>0.5</v>
      </c>
      <c r="H32" s="155">
        <v>0.9</v>
      </c>
      <c r="I32" s="166" t="s">
        <v>292</v>
      </c>
      <c r="J32" s="155">
        <v>6.4</v>
      </c>
      <c r="K32" s="155">
        <v>11.4</v>
      </c>
      <c r="L32" s="166" t="s">
        <v>292</v>
      </c>
    </row>
    <row r="33" spans="2:12">
      <c r="B33" s="11"/>
      <c r="C33" s="153">
        <v>2013</v>
      </c>
      <c r="D33" s="155">
        <v>1.2</v>
      </c>
      <c r="E33" s="155">
        <v>1.9</v>
      </c>
      <c r="F33" s="165">
        <v>0.5</v>
      </c>
      <c r="G33" s="155">
        <v>0.4</v>
      </c>
      <c r="H33" s="155">
        <v>0.7</v>
      </c>
      <c r="I33" s="166" t="s">
        <v>292</v>
      </c>
      <c r="J33" s="155">
        <v>5.8</v>
      </c>
      <c r="K33" s="155">
        <v>9.5</v>
      </c>
      <c r="L33" s="165">
        <v>2.6</v>
      </c>
    </row>
    <row r="34" spans="2:12">
      <c r="B34" s="11"/>
      <c r="C34" s="153">
        <v>2014</v>
      </c>
      <c r="D34" s="155">
        <v>1</v>
      </c>
      <c r="E34" s="155">
        <v>1.5</v>
      </c>
      <c r="F34" s="165">
        <v>0.5</v>
      </c>
      <c r="G34" s="155">
        <v>0.4</v>
      </c>
      <c r="H34" s="155">
        <v>0.7</v>
      </c>
      <c r="I34" s="166" t="s">
        <v>292</v>
      </c>
      <c r="J34" s="155">
        <v>4.2</v>
      </c>
      <c r="K34" s="155">
        <v>6.7</v>
      </c>
      <c r="L34" s="166" t="s">
        <v>292</v>
      </c>
    </row>
    <row r="35" spans="2:12">
      <c r="B35" s="11"/>
      <c r="C35" s="153"/>
      <c r="D35" s="155"/>
      <c r="E35" s="155"/>
      <c r="F35" s="165"/>
      <c r="G35" s="155"/>
      <c r="H35" s="155"/>
      <c r="I35" s="188"/>
      <c r="J35" s="155"/>
      <c r="K35" s="155"/>
      <c r="L35" s="155"/>
    </row>
    <row r="36" spans="2:12" ht="15.75">
      <c r="B36" s="158"/>
      <c r="C36" s="159" t="s">
        <v>258</v>
      </c>
      <c r="D36" s="160">
        <v>5.6</v>
      </c>
      <c r="E36" s="160">
        <v>10.4</v>
      </c>
      <c r="F36" s="160">
        <v>1.1000000000000001</v>
      </c>
      <c r="G36" s="160">
        <v>4.5999999999999996</v>
      </c>
      <c r="H36" s="160">
        <v>8.6999999999999993</v>
      </c>
      <c r="I36" s="160">
        <v>0.6</v>
      </c>
      <c r="J36" s="160">
        <v>14.6</v>
      </c>
      <c r="K36" s="160">
        <v>26.2</v>
      </c>
      <c r="L36" s="160">
        <v>4.5999999999999996</v>
      </c>
    </row>
    <row r="37" spans="2:12" ht="15.75">
      <c r="B37" s="161"/>
      <c r="C37" s="153" t="s">
        <v>259</v>
      </c>
      <c r="D37" s="46">
        <v>6.9</v>
      </c>
      <c r="E37" s="46">
        <v>12.6</v>
      </c>
      <c r="F37" s="46">
        <v>1.4</v>
      </c>
      <c r="G37" s="46">
        <v>5.5</v>
      </c>
      <c r="H37" s="46">
        <v>10.4</v>
      </c>
      <c r="I37" s="46">
        <v>0.7</v>
      </c>
      <c r="J37" s="46">
        <v>18.399999999999999</v>
      </c>
      <c r="K37" s="46">
        <v>32.799999999999997</v>
      </c>
      <c r="L37" s="46">
        <v>6.2</v>
      </c>
    </row>
    <row r="38" spans="2:12">
      <c r="B38" s="11"/>
      <c r="C38" s="153" t="s">
        <v>260</v>
      </c>
      <c r="D38" s="46">
        <v>9</v>
      </c>
      <c r="E38" s="46">
        <v>16.5</v>
      </c>
      <c r="F38" s="46">
        <v>1.8</v>
      </c>
      <c r="G38" s="46">
        <v>7.3</v>
      </c>
      <c r="H38" s="46">
        <v>13.8</v>
      </c>
      <c r="I38" s="46">
        <v>0.9</v>
      </c>
      <c r="J38" s="46">
        <v>23.8</v>
      </c>
      <c r="K38" s="46">
        <v>42.1</v>
      </c>
      <c r="L38" s="46">
        <v>8.1999999999999993</v>
      </c>
    </row>
    <row r="39" spans="2:12">
      <c r="B39" s="11"/>
      <c r="C39" s="153" t="s">
        <v>167</v>
      </c>
      <c r="D39" s="46">
        <v>10.199999999999999</v>
      </c>
      <c r="E39" s="46">
        <v>18.5</v>
      </c>
      <c r="F39" s="46">
        <v>2.2000000000000002</v>
      </c>
      <c r="G39" s="46">
        <v>8.3000000000000007</v>
      </c>
      <c r="H39" s="46">
        <v>15.7</v>
      </c>
      <c r="I39" s="46">
        <v>1.1000000000000001</v>
      </c>
      <c r="J39" s="46">
        <v>26.7</v>
      </c>
      <c r="K39" s="46">
        <v>46.3</v>
      </c>
      <c r="L39" s="46">
        <v>10.1</v>
      </c>
    </row>
    <row r="40" spans="2:12">
      <c r="B40" s="11"/>
      <c r="C40" s="153" t="s">
        <v>168</v>
      </c>
      <c r="D40" s="46">
        <v>11.8</v>
      </c>
      <c r="E40" s="46">
        <v>21.1</v>
      </c>
      <c r="F40" s="46">
        <v>2.7</v>
      </c>
      <c r="G40" s="46">
        <v>9.4</v>
      </c>
      <c r="H40" s="46">
        <v>17.5</v>
      </c>
      <c r="I40" s="46">
        <v>1.4</v>
      </c>
      <c r="J40" s="46">
        <v>32.299999999999997</v>
      </c>
      <c r="K40" s="46">
        <v>56.1</v>
      </c>
      <c r="L40" s="46">
        <v>12.2</v>
      </c>
    </row>
    <row r="41" spans="2:12">
      <c r="B41" s="11"/>
      <c r="C41" s="153">
        <v>1992</v>
      </c>
      <c r="D41" s="46">
        <v>13.2</v>
      </c>
      <c r="E41" s="46">
        <v>23.5</v>
      </c>
      <c r="F41" s="46">
        <v>3.2</v>
      </c>
      <c r="G41" s="46">
        <v>10.3</v>
      </c>
      <c r="H41" s="46">
        <v>19</v>
      </c>
      <c r="I41" s="46">
        <v>1.6</v>
      </c>
      <c r="J41" s="46">
        <v>38.1</v>
      </c>
      <c r="K41" s="46">
        <v>65.5</v>
      </c>
      <c r="L41" s="46">
        <v>14.8</v>
      </c>
    </row>
    <row r="42" spans="2:12">
      <c r="B42" s="11"/>
      <c r="C42" s="154" t="s">
        <v>170</v>
      </c>
      <c r="D42" s="155">
        <v>14.5</v>
      </c>
      <c r="E42" s="155">
        <v>25.4</v>
      </c>
      <c r="F42" s="155">
        <v>3.9</v>
      </c>
      <c r="G42" s="155">
        <v>10.9</v>
      </c>
      <c r="H42" s="155">
        <v>20</v>
      </c>
      <c r="I42" s="155">
        <v>1.9</v>
      </c>
      <c r="J42" s="155">
        <v>43.8</v>
      </c>
      <c r="K42" s="155">
        <v>74.5</v>
      </c>
      <c r="L42" s="155">
        <v>17.8</v>
      </c>
    </row>
    <row r="43" spans="2:12">
      <c r="B43" s="162"/>
      <c r="C43" s="153">
        <v>1994</v>
      </c>
      <c r="D43" s="155">
        <v>16.2</v>
      </c>
      <c r="E43" s="163">
        <v>27.8</v>
      </c>
      <c r="F43" s="163">
        <v>4.9000000000000004</v>
      </c>
      <c r="G43" s="163">
        <v>11.8</v>
      </c>
      <c r="H43" s="163">
        <v>21.2</v>
      </c>
      <c r="I43" s="163">
        <v>2.2999999999999998</v>
      </c>
      <c r="J43" s="163">
        <v>52.3</v>
      </c>
      <c r="K43" s="163">
        <v>87.2</v>
      </c>
      <c r="L43" s="163">
        <v>22.6</v>
      </c>
    </row>
    <row r="44" spans="2:12" s="14" customFormat="1">
      <c r="B44" s="162"/>
      <c r="C44" s="154" t="s">
        <v>56</v>
      </c>
      <c r="D44" s="155">
        <v>16.3</v>
      </c>
      <c r="E44" s="164">
        <v>27.7</v>
      </c>
      <c r="F44" s="164">
        <v>5.3</v>
      </c>
      <c r="G44" s="164">
        <v>11.6</v>
      </c>
      <c r="H44" s="164">
        <v>20.7</v>
      </c>
      <c r="I44" s="164">
        <v>2.5</v>
      </c>
      <c r="J44" s="164">
        <v>54.9</v>
      </c>
      <c r="K44" s="164">
        <v>90.4</v>
      </c>
      <c r="L44" s="164">
        <v>24.7</v>
      </c>
    </row>
    <row r="45" spans="2:12">
      <c r="B45" s="162"/>
      <c r="C45" s="154" t="s">
        <v>57</v>
      </c>
      <c r="D45" s="155">
        <v>11.7</v>
      </c>
      <c r="E45" s="164">
        <v>19.2</v>
      </c>
      <c r="F45" s="164">
        <v>4.3</v>
      </c>
      <c r="G45" s="164">
        <v>7.6</v>
      </c>
      <c r="H45" s="164">
        <v>13.2</v>
      </c>
      <c r="I45" s="164">
        <v>1.9</v>
      </c>
      <c r="J45" s="164">
        <v>44.2</v>
      </c>
      <c r="K45" s="164">
        <v>71.5</v>
      </c>
      <c r="L45" s="164">
        <v>21.1</v>
      </c>
    </row>
    <row r="46" spans="2:12">
      <c r="B46" s="162"/>
      <c r="C46" s="154" t="s">
        <v>58</v>
      </c>
      <c r="D46" s="155">
        <v>6.1</v>
      </c>
      <c r="E46" s="164">
        <v>9.6999999999999993</v>
      </c>
      <c r="F46" s="164">
        <v>2.7</v>
      </c>
      <c r="G46" s="164">
        <v>3.5</v>
      </c>
      <c r="H46" s="164">
        <v>6</v>
      </c>
      <c r="I46" s="164">
        <v>1</v>
      </c>
      <c r="J46" s="164">
        <v>26.6</v>
      </c>
      <c r="K46" s="164">
        <v>41.7</v>
      </c>
      <c r="L46" s="164">
        <v>13.9</v>
      </c>
    </row>
    <row r="47" spans="2:12">
      <c r="B47" s="162"/>
      <c r="C47" s="154" t="s">
        <v>59</v>
      </c>
      <c r="D47" s="164">
        <v>4.9000000000000004</v>
      </c>
      <c r="E47" s="164">
        <v>7.7</v>
      </c>
      <c r="F47" s="164">
        <v>2.2999999999999998</v>
      </c>
      <c r="G47" s="164">
        <v>2.7</v>
      </c>
      <c r="H47" s="164">
        <v>4.5999999999999996</v>
      </c>
      <c r="I47" s="164">
        <v>0.8</v>
      </c>
      <c r="J47" s="164">
        <v>22.1</v>
      </c>
      <c r="K47" s="164">
        <v>34</v>
      </c>
      <c r="L47" s="164">
        <v>12.2</v>
      </c>
    </row>
    <row r="48" spans="2:12" ht="15.75">
      <c r="B48" s="152" t="s">
        <v>54</v>
      </c>
      <c r="C48" s="153">
        <v>1999</v>
      </c>
      <c r="D48" s="123">
        <v>5.4</v>
      </c>
      <c r="E48" s="164">
        <v>8.4</v>
      </c>
      <c r="F48" s="164">
        <v>2.6</v>
      </c>
      <c r="G48" s="164">
        <v>3</v>
      </c>
      <c r="H48" s="164">
        <v>5</v>
      </c>
      <c r="I48" s="164">
        <v>1</v>
      </c>
      <c r="J48" s="164">
        <v>24.2</v>
      </c>
      <c r="K48" s="164">
        <v>37.1</v>
      </c>
      <c r="L48" s="164">
        <v>13.4</v>
      </c>
    </row>
    <row r="49" spans="2:12" ht="15.75">
      <c r="B49" s="161" t="s">
        <v>55</v>
      </c>
      <c r="C49" s="8">
        <v>2000</v>
      </c>
      <c r="D49" s="123">
        <v>5.3</v>
      </c>
      <c r="E49" s="123">
        <v>8</v>
      </c>
      <c r="F49" s="123">
        <v>2.6</v>
      </c>
      <c r="G49" s="123">
        <v>2.8</v>
      </c>
      <c r="H49" s="123">
        <v>4.7</v>
      </c>
      <c r="I49" s="123">
        <v>1</v>
      </c>
      <c r="J49" s="123">
        <v>23.7</v>
      </c>
      <c r="K49" s="123">
        <v>35.9</v>
      </c>
      <c r="L49" s="123">
        <v>13.4</v>
      </c>
    </row>
    <row r="50" spans="2:12">
      <c r="B50" s="162"/>
      <c r="C50" s="8">
        <v>2001</v>
      </c>
      <c r="D50" s="123">
        <v>5</v>
      </c>
      <c r="E50" s="123">
        <v>7.5</v>
      </c>
      <c r="F50" s="123">
        <v>2.5</v>
      </c>
      <c r="G50" s="123">
        <v>2.6</v>
      </c>
      <c r="H50" s="123">
        <v>4.4000000000000004</v>
      </c>
      <c r="I50" s="123">
        <v>0.9</v>
      </c>
      <c r="J50" s="123">
        <v>22.8</v>
      </c>
      <c r="K50" s="123">
        <v>33.799999999999997</v>
      </c>
      <c r="L50" s="123">
        <v>13.4</v>
      </c>
    </row>
    <row r="51" spans="2:12">
      <c r="B51" s="162"/>
      <c r="C51" s="8">
        <v>2002</v>
      </c>
      <c r="D51" s="123">
        <v>4.9000000000000004</v>
      </c>
      <c r="E51" s="123">
        <v>7.4</v>
      </c>
      <c r="F51" s="123">
        <v>2.5</v>
      </c>
      <c r="G51" s="123">
        <v>2.6</v>
      </c>
      <c r="H51" s="123">
        <v>4.3</v>
      </c>
      <c r="I51" s="123">
        <v>0.9</v>
      </c>
      <c r="J51" s="123">
        <v>22.5</v>
      </c>
      <c r="K51" s="123">
        <v>33.299999999999997</v>
      </c>
      <c r="L51" s="123">
        <v>13.4</v>
      </c>
    </row>
    <row r="52" spans="2:12">
      <c r="B52" s="162"/>
      <c r="C52" s="8">
        <v>2003</v>
      </c>
      <c r="D52" s="123">
        <v>4.7</v>
      </c>
      <c r="E52" s="123">
        <v>7.1</v>
      </c>
      <c r="F52" s="123">
        <v>2.4</v>
      </c>
      <c r="G52" s="123">
        <v>2.5</v>
      </c>
      <c r="H52" s="123">
        <v>4.2</v>
      </c>
      <c r="I52" s="123">
        <v>0.9</v>
      </c>
      <c r="J52" s="123">
        <v>21.3</v>
      </c>
      <c r="K52" s="123">
        <v>31.3</v>
      </c>
      <c r="L52" s="123">
        <v>12.8</v>
      </c>
    </row>
    <row r="53" spans="2:12">
      <c r="B53" s="162"/>
      <c r="C53" s="8">
        <v>2004</v>
      </c>
      <c r="D53" s="123">
        <v>4.5</v>
      </c>
      <c r="E53" s="123">
        <v>6.6</v>
      </c>
      <c r="F53" s="123">
        <v>2.4</v>
      </c>
      <c r="G53" s="123">
        <v>2.2999999999999998</v>
      </c>
      <c r="H53" s="123">
        <v>3.8</v>
      </c>
      <c r="I53" s="123">
        <v>0.9</v>
      </c>
      <c r="J53" s="123">
        <v>20.399999999999999</v>
      </c>
      <c r="K53" s="123">
        <v>29.2</v>
      </c>
      <c r="L53" s="123">
        <v>13</v>
      </c>
    </row>
    <row r="54" spans="2:12">
      <c r="B54" s="162"/>
      <c r="C54" s="8">
        <v>2005</v>
      </c>
      <c r="D54" s="123">
        <v>4.2</v>
      </c>
      <c r="E54" s="123">
        <v>6.2</v>
      </c>
      <c r="F54" s="123">
        <v>2.2999999999999998</v>
      </c>
      <c r="G54" s="123">
        <v>2.2000000000000002</v>
      </c>
      <c r="H54" s="123">
        <v>3.6</v>
      </c>
      <c r="I54" s="123">
        <v>0.8</v>
      </c>
      <c r="J54" s="123">
        <v>19.399999999999999</v>
      </c>
      <c r="K54" s="123">
        <v>28.2</v>
      </c>
      <c r="L54" s="123">
        <v>12</v>
      </c>
    </row>
    <row r="55" spans="2:12">
      <c r="B55" s="162"/>
      <c r="C55" s="8">
        <v>2006</v>
      </c>
      <c r="D55" s="123">
        <v>4</v>
      </c>
      <c r="E55" s="123">
        <v>5.9</v>
      </c>
      <c r="F55" s="123">
        <v>2.2000000000000002</v>
      </c>
      <c r="G55" s="123">
        <v>2.1</v>
      </c>
      <c r="H55" s="123">
        <v>3.4</v>
      </c>
      <c r="I55" s="123">
        <v>0.7</v>
      </c>
      <c r="J55" s="123">
        <v>18.600000000000001</v>
      </c>
      <c r="K55" s="123">
        <v>26.3</v>
      </c>
      <c r="L55" s="123">
        <v>12.2</v>
      </c>
    </row>
    <row r="56" spans="2:12">
      <c r="B56" s="162"/>
      <c r="C56" s="8">
        <v>2007</v>
      </c>
      <c r="D56" s="123">
        <v>3.7</v>
      </c>
      <c r="E56" s="123">
        <v>5.4</v>
      </c>
      <c r="F56" s="123">
        <v>2.1</v>
      </c>
      <c r="G56" s="123">
        <v>1.9</v>
      </c>
      <c r="H56" s="123">
        <v>3.1</v>
      </c>
      <c r="I56" s="123">
        <v>0.7</v>
      </c>
      <c r="J56" s="123">
        <v>17.3</v>
      </c>
      <c r="K56" s="123">
        <v>24.5</v>
      </c>
      <c r="L56" s="123">
        <v>11.3</v>
      </c>
    </row>
    <row r="57" spans="2:12">
      <c r="B57" s="162"/>
      <c r="C57" s="8">
        <v>2008</v>
      </c>
      <c r="D57" s="123">
        <v>3.3</v>
      </c>
      <c r="E57" s="123">
        <v>4.8</v>
      </c>
      <c r="F57" s="123">
        <v>1.9</v>
      </c>
      <c r="G57" s="123">
        <v>1.7</v>
      </c>
      <c r="H57" s="123">
        <v>2.8</v>
      </c>
      <c r="I57" s="123">
        <v>0.7</v>
      </c>
      <c r="J57" s="123">
        <v>15.3</v>
      </c>
      <c r="K57" s="123">
        <v>21.9</v>
      </c>
      <c r="L57" s="123">
        <v>9.8000000000000007</v>
      </c>
    </row>
    <row r="58" spans="2:12">
      <c r="B58" s="162"/>
      <c r="C58" s="8">
        <v>2009</v>
      </c>
      <c r="D58" s="123">
        <v>3</v>
      </c>
      <c r="E58" s="123">
        <v>4.4000000000000004</v>
      </c>
      <c r="F58" s="123">
        <v>1.7</v>
      </c>
      <c r="G58" s="123">
        <v>1.5</v>
      </c>
      <c r="H58" s="123">
        <v>2.5</v>
      </c>
      <c r="I58" s="123">
        <v>0.6</v>
      </c>
      <c r="J58" s="123">
        <v>14</v>
      </c>
      <c r="K58" s="123">
        <v>19.5</v>
      </c>
      <c r="L58" s="123">
        <v>8.9</v>
      </c>
    </row>
    <row r="59" spans="2:12">
      <c r="B59" s="162"/>
      <c r="C59" s="8">
        <v>2010</v>
      </c>
      <c r="D59" s="123">
        <v>2.6</v>
      </c>
      <c r="E59" s="123">
        <v>3.8</v>
      </c>
      <c r="F59" s="123">
        <v>1.4</v>
      </c>
      <c r="G59" s="123">
        <v>1.4</v>
      </c>
      <c r="H59" s="123">
        <v>2.2999999999999998</v>
      </c>
      <c r="I59" s="123">
        <v>0.5</v>
      </c>
      <c r="J59" s="123">
        <v>11.6</v>
      </c>
      <c r="K59" s="123">
        <v>16.5</v>
      </c>
      <c r="L59" s="123">
        <v>7.5</v>
      </c>
    </row>
    <row r="60" spans="2:12">
      <c r="B60" s="162"/>
      <c r="C60" s="8">
        <v>2011</v>
      </c>
      <c r="D60" s="123">
        <v>2.4</v>
      </c>
      <c r="E60" s="123">
        <v>3.4</v>
      </c>
      <c r="F60" s="123">
        <v>1.3</v>
      </c>
      <c r="G60" s="123">
        <v>1.3</v>
      </c>
      <c r="H60" s="123">
        <v>2</v>
      </c>
      <c r="I60" s="123">
        <v>0.5</v>
      </c>
      <c r="J60" s="123">
        <v>10.3</v>
      </c>
      <c r="K60" s="123">
        <v>14.5</v>
      </c>
      <c r="L60" s="123">
        <v>6.8</v>
      </c>
    </row>
    <row r="61" spans="2:12">
      <c r="B61" s="162"/>
      <c r="C61" s="8">
        <v>2012</v>
      </c>
      <c r="D61" s="123">
        <v>2.2000000000000002</v>
      </c>
      <c r="E61" s="123">
        <v>3.2</v>
      </c>
      <c r="F61" s="123">
        <v>1.2</v>
      </c>
      <c r="G61" s="123">
        <v>1.2</v>
      </c>
      <c r="H61" s="123">
        <v>2</v>
      </c>
      <c r="I61" s="123">
        <v>0.4</v>
      </c>
      <c r="J61" s="123">
        <v>9.5</v>
      </c>
      <c r="K61" s="123">
        <v>13.3</v>
      </c>
      <c r="L61" s="123">
        <v>6.3</v>
      </c>
    </row>
    <row r="62" spans="2:12">
      <c r="B62" s="162"/>
      <c r="C62" s="8">
        <v>2013</v>
      </c>
      <c r="D62" s="123">
        <v>2.1</v>
      </c>
      <c r="E62" s="123">
        <v>3.1</v>
      </c>
      <c r="F62" s="123">
        <v>1.1000000000000001</v>
      </c>
      <c r="G62" s="123">
        <v>1.2</v>
      </c>
      <c r="H62" s="123">
        <v>1.9</v>
      </c>
      <c r="I62" s="123">
        <v>0.4</v>
      </c>
      <c r="J62" s="123">
        <v>8.9</v>
      </c>
      <c r="K62" s="123">
        <v>12.7</v>
      </c>
      <c r="L62" s="123">
        <v>5.7</v>
      </c>
    </row>
    <row r="63" spans="2:12">
      <c r="B63" s="162"/>
      <c r="C63" s="8">
        <v>2014</v>
      </c>
      <c r="D63" s="123">
        <v>2</v>
      </c>
      <c r="E63" s="123">
        <v>3</v>
      </c>
      <c r="F63" s="123">
        <v>1.1000000000000001</v>
      </c>
      <c r="G63" s="123">
        <v>1.1000000000000001</v>
      </c>
      <c r="H63" s="123">
        <v>1.8</v>
      </c>
      <c r="I63" s="123">
        <v>0.4</v>
      </c>
      <c r="J63" s="123">
        <v>8.3000000000000007</v>
      </c>
      <c r="K63" s="123">
        <v>11.9</v>
      </c>
      <c r="L63" s="123">
        <v>5.4</v>
      </c>
    </row>
    <row r="64" spans="2:12">
      <c r="B64" s="167"/>
      <c r="C64" s="6"/>
      <c r="D64" s="171"/>
      <c r="E64" s="171"/>
      <c r="F64" s="171"/>
      <c r="G64" s="171"/>
      <c r="H64" s="171"/>
      <c r="I64" s="171"/>
      <c r="J64" s="171"/>
      <c r="K64" s="171"/>
      <c r="L64" s="171"/>
    </row>
    <row r="65" spans="2:12" ht="30" customHeight="1">
      <c r="B65" s="350" t="s">
        <v>634</v>
      </c>
      <c r="C65" s="351"/>
      <c r="D65" s="351"/>
      <c r="E65" s="351"/>
      <c r="F65" s="351"/>
      <c r="G65" s="351"/>
      <c r="H65" s="351"/>
      <c r="I65" s="351"/>
      <c r="J65" s="351"/>
      <c r="K65" s="351"/>
      <c r="L65" s="351"/>
    </row>
    <row r="66" spans="2:12" ht="57.75" customHeight="1">
      <c r="B66" s="350" t="s">
        <v>60</v>
      </c>
      <c r="C66" s="351"/>
      <c r="D66" s="351"/>
      <c r="E66" s="351"/>
      <c r="F66" s="351"/>
      <c r="G66" s="351"/>
      <c r="H66" s="351"/>
      <c r="I66" s="351"/>
      <c r="J66" s="351"/>
      <c r="K66" s="351"/>
      <c r="L66" s="351"/>
    </row>
    <row r="67" spans="2:12" ht="81" customHeight="1">
      <c r="B67" s="350" t="s">
        <v>127</v>
      </c>
      <c r="C67" s="351"/>
      <c r="D67" s="351"/>
      <c r="E67" s="351"/>
      <c r="F67" s="351"/>
      <c r="G67" s="351"/>
      <c r="H67" s="351"/>
      <c r="I67" s="351"/>
      <c r="J67" s="351"/>
      <c r="K67" s="351"/>
      <c r="L67" s="351"/>
    </row>
    <row r="68" spans="2:12" ht="29.25" customHeight="1">
      <c r="B68" s="350" t="s">
        <v>62</v>
      </c>
      <c r="C68" s="351"/>
      <c r="D68" s="351"/>
      <c r="E68" s="351"/>
      <c r="F68" s="351"/>
      <c r="G68" s="351"/>
      <c r="H68" s="351"/>
      <c r="I68" s="351"/>
      <c r="J68" s="351"/>
      <c r="K68" s="351"/>
      <c r="L68" s="351"/>
    </row>
  </sheetData>
  <mergeCells count="6">
    <mergeCell ref="B67:L67"/>
    <mergeCell ref="B68:L68"/>
    <mergeCell ref="B5:B6"/>
    <mergeCell ref="C5:C6"/>
    <mergeCell ref="B65:L65"/>
    <mergeCell ref="B66:L66"/>
  </mergeCells>
  <phoneticPr fontId="10"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48"/>
    </row>
    <row r="2" spans="1:12">
      <c r="A2" s="212"/>
      <c r="B2" s="3" t="s">
        <v>122</v>
      </c>
      <c r="C2" s="4"/>
      <c r="D2" s="4"/>
      <c r="E2" s="4"/>
      <c r="F2" s="4"/>
      <c r="G2" s="4"/>
      <c r="H2" s="4"/>
      <c r="I2" s="4"/>
      <c r="J2" s="4"/>
      <c r="K2" s="4"/>
      <c r="L2" s="4"/>
    </row>
    <row r="3" spans="1:12" ht="15.75">
      <c r="B3" s="5" t="s">
        <v>123</v>
      </c>
      <c r="C3" s="4"/>
      <c r="D3" s="4"/>
      <c r="E3" s="4"/>
      <c r="F3" s="4"/>
      <c r="G3" s="4"/>
      <c r="H3" s="4"/>
      <c r="I3" s="4"/>
      <c r="J3" s="4"/>
      <c r="K3" s="4"/>
      <c r="L3" s="4"/>
    </row>
    <row r="4" spans="1:12">
      <c r="B4" s="3" t="s">
        <v>631</v>
      </c>
      <c r="C4" s="4"/>
      <c r="D4" s="4"/>
      <c r="E4" s="4"/>
      <c r="F4" s="4"/>
      <c r="G4" s="4"/>
      <c r="H4" s="4"/>
      <c r="I4" s="4"/>
      <c r="J4" s="4"/>
      <c r="K4" s="4"/>
      <c r="L4" s="4"/>
    </row>
    <row r="5" spans="1:12">
      <c r="B5" s="284" t="s">
        <v>51</v>
      </c>
      <c r="C5" s="284" t="s">
        <v>157</v>
      </c>
      <c r="D5" s="149" t="s">
        <v>543</v>
      </c>
      <c r="E5" s="56"/>
      <c r="F5" s="131"/>
      <c r="G5" s="150" t="s">
        <v>544</v>
      </c>
      <c r="H5" s="56"/>
      <c r="I5" s="131"/>
      <c r="J5" s="150" t="s">
        <v>545</v>
      </c>
      <c r="K5" s="56"/>
      <c r="L5" s="131"/>
    </row>
    <row r="6" spans="1:12">
      <c r="B6" s="285"/>
      <c r="C6" s="285"/>
      <c r="D6" s="151" t="s">
        <v>435</v>
      </c>
      <c r="E6" s="151" t="s">
        <v>549</v>
      </c>
      <c r="F6" s="151" t="s">
        <v>550</v>
      </c>
      <c r="G6" s="151" t="s">
        <v>435</v>
      </c>
      <c r="H6" s="151" t="s">
        <v>549</v>
      </c>
      <c r="I6" s="151" t="s">
        <v>550</v>
      </c>
      <c r="J6" s="151" t="s">
        <v>435</v>
      </c>
      <c r="K6" s="151" t="s">
        <v>549</v>
      </c>
      <c r="L6" s="151" t="s">
        <v>550</v>
      </c>
    </row>
    <row r="7" spans="1:12">
      <c r="B7" s="11"/>
      <c r="C7" s="153" t="s">
        <v>166</v>
      </c>
      <c r="D7" s="170">
        <v>9.1</v>
      </c>
      <c r="E7" s="170">
        <v>12.3</v>
      </c>
      <c r="F7" s="170">
        <v>7.4</v>
      </c>
      <c r="G7" s="170">
        <v>8.1</v>
      </c>
      <c r="H7" s="170">
        <v>11.1</v>
      </c>
      <c r="I7" s="170">
        <v>6.4</v>
      </c>
      <c r="J7" s="170">
        <v>18.899999999999999</v>
      </c>
      <c r="K7" s="170">
        <v>23.5</v>
      </c>
      <c r="L7" s="170">
        <v>16.2</v>
      </c>
    </row>
    <row r="8" spans="1:12">
      <c r="B8" s="11"/>
      <c r="C8" s="153" t="s">
        <v>252</v>
      </c>
      <c r="D8" s="156">
        <v>9.6999999999999993</v>
      </c>
      <c r="E8" s="156">
        <v>12.1</v>
      </c>
      <c r="F8" s="156">
        <v>8.3000000000000007</v>
      </c>
      <c r="G8" s="156">
        <v>8.6</v>
      </c>
      <c r="H8" s="156">
        <v>11</v>
      </c>
      <c r="I8" s="156">
        <v>7.2</v>
      </c>
      <c r="J8" s="156">
        <v>19.399999999999999</v>
      </c>
      <c r="K8" s="156">
        <v>22.5</v>
      </c>
      <c r="L8" s="156">
        <v>17.600000000000001</v>
      </c>
    </row>
    <row r="9" spans="1:12">
      <c r="B9" s="11"/>
      <c r="C9" s="153" t="s">
        <v>253</v>
      </c>
      <c r="D9" s="156">
        <v>10.199999999999999</v>
      </c>
      <c r="E9" s="156">
        <v>14.3</v>
      </c>
      <c r="F9" s="156">
        <v>7.9</v>
      </c>
      <c r="G9" s="156">
        <v>9.3000000000000007</v>
      </c>
      <c r="H9" s="156">
        <v>13.4</v>
      </c>
      <c r="I9" s="156">
        <v>7.1</v>
      </c>
      <c r="J9" s="156">
        <v>18.2</v>
      </c>
      <c r="K9" s="156">
        <v>22.1</v>
      </c>
      <c r="L9" s="156">
        <v>15.5</v>
      </c>
    </row>
    <row r="10" spans="1:12">
      <c r="B10" s="11"/>
      <c r="C10" s="153" t="s">
        <v>254</v>
      </c>
      <c r="D10" s="156">
        <v>9.9</v>
      </c>
      <c r="E10" s="156">
        <v>13</v>
      </c>
      <c r="F10" s="156">
        <v>8.3000000000000007</v>
      </c>
      <c r="G10" s="156">
        <v>9.4</v>
      </c>
      <c r="H10" s="156">
        <v>12.3</v>
      </c>
      <c r="I10" s="156">
        <v>7.8</v>
      </c>
      <c r="J10" s="156">
        <v>13.7</v>
      </c>
      <c r="K10" s="156">
        <v>18.2</v>
      </c>
      <c r="L10" s="156">
        <v>11.2</v>
      </c>
    </row>
    <row r="11" spans="1:12">
      <c r="B11" s="11"/>
      <c r="C11" s="153" t="s">
        <v>255</v>
      </c>
      <c r="D11" s="156">
        <v>9.4</v>
      </c>
      <c r="E11" s="156">
        <v>13.2</v>
      </c>
      <c r="F11" s="156">
        <v>7.1</v>
      </c>
      <c r="G11" s="156">
        <v>8.4</v>
      </c>
      <c r="H11" s="156">
        <v>12.1</v>
      </c>
      <c r="I11" s="156">
        <v>6.4</v>
      </c>
      <c r="J11" s="156">
        <v>17.399999999999999</v>
      </c>
      <c r="K11" s="156">
        <v>23.4</v>
      </c>
      <c r="L11" s="156">
        <v>13.4</v>
      </c>
    </row>
    <row r="12" spans="1:12" ht="15.75">
      <c r="B12" s="152"/>
      <c r="C12" s="153" t="s">
        <v>256</v>
      </c>
      <c r="D12" s="156">
        <v>9.8000000000000007</v>
      </c>
      <c r="E12" s="156">
        <v>13.2</v>
      </c>
      <c r="F12" s="156">
        <v>7.8</v>
      </c>
      <c r="G12" s="156">
        <v>8.8000000000000007</v>
      </c>
      <c r="H12" s="156">
        <v>12.2</v>
      </c>
      <c r="I12" s="156">
        <v>6.9</v>
      </c>
      <c r="J12" s="156">
        <v>18.2</v>
      </c>
      <c r="K12" s="156">
        <v>22.2</v>
      </c>
      <c r="L12" s="156">
        <v>15.6</v>
      </c>
    </row>
    <row r="13" spans="1:12">
      <c r="B13" s="11"/>
      <c r="C13" s="153" t="s">
        <v>257</v>
      </c>
      <c r="D13" s="156">
        <v>11.3</v>
      </c>
      <c r="E13" s="156">
        <v>15.1</v>
      </c>
      <c r="F13" s="156">
        <v>9.1999999999999993</v>
      </c>
      <c r="G13" s="156">
        <v>9.9</v>
      </c>
      <c r="H13" s="156">
        <v>13.4</v>
      </c>
      <c r="I13" s="156">
        <v>8</v>
      </c>
      <c r="J13" s="156">
        <v>23.2</v>
      </c>
      <c r="K13" s="156">
        <v>29.1</v>
      </c>
      <c r="L13" s="156">
        <v>19.600000000000001</v>
      </c>
    </row>
    <row r="14" spans="1:12">
      <c r="B14" s="11"/>
      <c r="C14" s="153" t="s">
        <v>258</v>
      </c>
      <c r="D14" s="156">
        <v>10.7</v>
      </c>
      <c r="E14" s="156">
        <v>13.8</v>
      </c>
      <c r="F14" s="156">
        <v>9</v>
      </c>
      <c r="G14" s="156">
        <v>9.5</v>
      </c>
      <c r="H14" s="156">
        <v>12.7</v>
      </c>
      <c r="I14" s="156">
        <v>7.9</v>
      </c>
      <c r="J14" s="156">
        <v>20.2</v>
      </c>
      <c r="K14" s="156">
        <v>23.6</v>
      </c>
      <c r="L14" s="156">
        <v>17.8</v>
      </c>
    </row>
    <row r="15" spans="1:12" ht="15.75">
      <c r="B15" s="152"/>
      <c r="C15" s="153" t="s">
        <v>259</v>
      </c>
      <c r="D15" s="156">
        <v>11.1</v>
      </c>
      <c r="E15" s="156">
        <v>14.3</v>
      </c>
      <c r="F15" s="156">
        <v>9.4</v>
      </c>
      <c r="G15" s="156">
        <v>10</v>
      </c>
      <c r="H15" s="156">
        <v>13</v>
      </c>
      <c r="I15" s="156">
        <v>8.5</v>
      </c>
      <c r="J15" s="156">
        <v>20.3</v>
      </c>
      <c r="K15" s="156">
        <v>24.6</v>
      </c>
      <c r="L15" s="156">
        <v>17.399999999999999</v>
      </c>
    </row>
    <row r="16" spans="1:12">
      <c r="B16" s="11"/>
      <c r="C16" s="153" t="s">
        <v>260</v>
      </c>
      <c r="D16" s="156">
        <v>10.1</v>
      </c>
      <c r="E16" s="156">
        <v>14.1</v>
      </c>
      <c r="F16" s="156">
        <v>7.7</v>
      </c>
      <c r="G16" s="156">
        <v>9</v>
      </c>
      <c r="H16" s="156">
        <v>12.5</v>
      </c>
      <c r="I16" s="156">
        <v>7.1</v>
      </c>
      <c r="J16" s="156">
        <v>18.600000000000001</v>
      </c>
      <c r="K16" s="156">
        <v>27.9</v>
      </c>
      <c r="L16" s="156">
        <v>12.5</v>
      </c>
    </row>
    <row r="17" spans="2:12">
      <c r="B17" s="11"/>
      <c r="C17" s="153" t="s">
        <v>167</v>
      </c>
      <c r="D17" s="156">
        <v>9.9</v>
      </c>
      <c r="E17" s="156">
        <v>13.1</v>
      </c>
      <c r="F17" s="156">
        <v>8.1999999999999993</v>
      </c>
      <c r="G17" s="156">
        <v>9.1</v>
      </c>
      <c r="H17" s="156">
        <v>12.2</v>
      </c>
      <c r="I17" s="156">
        <v>7.4</v>
      </c>
      <c r="J17" s="156">
        <v>17.100000000000001</v>
      </c>
      <c r="K17" s="156">
        <v>21.1</v>
      </c>
      <c r="L17" s="156">
        <v>15.2</v>
      </c>
    </row>
    <row r="18" spans="2:12">
      <c r="B18" s="11"/>
      <c r="C18" s="153" t="s">
        <v>168</v>
      </c>
      <c r="D18" s="156">
        <v>9.8000000000000007</v>
      </c>
      <c r="E18" s="156">
        <v>13.2</v>
      </c>
      <c r="F18" s="156">
        <v>7.8</v>
      </c>
      <c r="G18" s="156">
        <v>9</v>
      </c>
      <c r="H18" s="156">
        <v>12.2</v>
      </c>
      <c r="I18" s="156">
        <v>7.2</v>
      </c>
      <c r="J18" s="156">
        <v>15.9</v>
      </c>
      <c r="K18" s="156">
        <v>20.399999999999999</v>
      </c>
      <c r="L18" s="156">
        <v>12.7</v>
      </c>
    </row>
    <row r="19" spans="2:12">
      <c r="B19" s="11"/>
      <c r="C19" s="153" t="s">
        <v>169</v>
      </c>
      <c r="D19" s="156">
        <v>10.7</v>
      </c>
      <c r="E19" s="156">
        <v>13.7</v>
      </c>
      <c r="F19" s="156">
        <v>9.1</v>
      </c>
      <c r="G19" s="156">
        <v>9.6</v>
      </c>
      <c r="H19" s="156">
        <v>12.6</v>
      </c>
      <c r="I19" s="156">
        <v>8</v>
      </c>
      <c r="J19" s="156">
        <v>18.899999999999999</v>
      </c>
      <c r="K19" s="156">
        <v>21.7</v>
      </c>
      <c r="L19" s="156">
        <v>17.399999999999999</v>
      </c>
    </row>
    <row r="20" spans="2:12">
      <c r="B20" s="11"/>
      <c r="C20" s="153" t="s">
        <v>170</v>
      </c>
      <c r="D20" s="156">
        <v>11.1</v>
      </c>
      <c r="E20" s="156">
        <v>14.2</v>
      </c>
      <c r="F20" s="156">
        <v>9.6</v>
      </c>
      <c r="G20" s="156">
        <v>9.9</v>
      </c>
      <c r="H20" s="156">
        <v>13.4</v>
      </c>
      <c r="I20" s="156">
        <v>8.1999999999999993</v>
      </c>
      <c r="J20" s="156">
        <v>21.2</v>
      </c>
      <c r="K20" s="156">
        <v>21.3</v>
      </c>
      <c r="L20" s="156">
        <v>21</v>
      </c>
    </row>
    <row r="21" spans="2:12">
      <c r="B21" s="11"/>
      <c r="C21" s="153">
        <v>1994</v>
      </c>
      <c r="D21" s="156">
        <v>10.5</v>
      </c>
      <c r="E21" s="156">
        <v>13.4</v>
      </c>
      <c r="F21" s="156">
        <v>9</v>
      </c>
      <c r="G21" s="156">
        <v>9.5</v>
      </c>
      <c r="H21" s="156">
        <v>12.3</v>
      </c>
      <c r="I21" s="156">
        <v>8.1</v>
      </c>
      <c r="J21" s="156">
        <v>18.5</v>
      </c>
      <c r="K21" s="156">
        <v>22.6</v>
      </c>
      <c r="L21" s="156">
        <v>16.2</v>
      </c>
    </row>
    <row r="22" spans="2:12" s="14" customFormat="1">
      <c r="B22" s="11"/>
      <c r="C22" s="153">
        <v>1995</v>
      </c>
      <c r="D22" s="156">
        <v>10.5</v>
      </c>
      <c r="E22" s="156">
        <v>13.1</v>
      </c>
      <c r="F22" s="156">
        <v>9.1999999999999993</v>
      </c>
      <c r="G22" s="156">
        <v>9.6999999999999993</v>
      </c>
      <c r="H22" s="156">
        <v>12</v>
      </c>
      <c r="I22" s="156">
        <v>8.6</v>
      </c>
      <c r="J22" s="156">
        <v>16.8</v>
      </c>
      <c r="K22" s="156">
        <v>22.8</v>
      </c>
      <c r="L22" s="156">
        <v>13.4</v>
      </c>
    </row>
    <row r="23" spans="2:12" ht="15.75">
      <c r="B23" s="152" t="s">
        <v>52</v>
      </c>
      <c r="C23" s="153">
        <v>1996</v>
      </c>
      <c r="D23" s="156">
        <v>11.2</v>
      </c>
      <c r="E23" s="156">
        <v>14.3</v>
      </c>
      <c r="F23" s="156">
        <v>9.3000000000000007</v>
      </c>
      <c r="G23" s="156">
        <v>10.1</v>
      </c>
      <c r="H23" s="156">
        <v>13.3</v>
      </c>
      <c r="I23" s="156">
        <v>8.3000000000000007</v>
      </c>
      <c r="J23" s="156">
        <v>19.600000000000001</v>
      </c>
      <c r="K23" s="156">
        <v>21.1</v>
      </c>
      <c r="L23" s="156">
        <v>18</v>
      </c>
    </row>
    <row r="24" spans="2:12">
      <c r="B24" s="11"/>
      <c r="C24" s="153">
        <v>1997</v>
      </c>
      <c r="D24" s="156">
        <v>12</v>
      </c>
      <c r="E24" s="156">
        <v>15.6</v>
      </c>
      <c r="F24" s="156">
        <v>10</v>
      </c>
      <c r="G24" s="156">
        <v>10.9</v>
      </c>
      <c r="H24" s="156">
        <v>14.4</v>
      </c>
      <c r="I24" s="156">
        <v>9</v>
      </c>
      <c r="J24" s="156">
        <v>21.4</v>
      </c>
      <c r="K24" s="156">
        <v>26.1</v>
      </c>
      <c r="L24" s="156">
        <v>18.399999999999999</v>
      </c>
    </row>
    <row r="25" spans="2:12">
      <c r="B25" s="11"/>
      <c r="C25" s="153">
        <v>1998</v>
      </c>
      <c r="D25" s="156">
        <v>11.7</v>
      </c>
      <c r="E25" s="156">
        <v>14.4</v>
      </c>
      <c r="F25" s="156">
        <v>10.199999999999999</v>
      </c>
      <c r="G25" s="156">
        <v>10.6</v>
      </c>
      <c r="H25" s="156">
        <v>13.2</v>
      </c>
      <c r="I25" s="156">
        <v>9.3000000000000007</v>
      </c>
      <c r="J25" s="156">
        <v>20.9</v>
      </c>
      <c r="K25" s="156">
        <v>25.3</v>
      </c>
      <c r="L25" s="156">
        <v>18.399999999999999</v>
      </c>
    </row>
    <row r="26" spans="2:12" ht="13.5" customHeight="1">
      <c r="B26" s="11"/>
      <c r="C26" s="153">
        <v>1999</v>
      </c>
      <c r="D26" s="156">
        <v>15</v>
      </c>
      <c r="E26" s="156">
        <v>18.399999999999999</v>
      </c>
      <c r="F26" s="156">
        <v>13</v>
      </c>
      <c r="G26" s="156">
        <v>13.4</v>
      </c>
      <c r="H26" s="156">
        <v>16.600000000000001</v>
      </c>
      <c r="I26" s="156">
        <v>11.6</v>
      </c>
      <c r="J26" s="156">
        <v>27.5</v>
      </c>
      <c r="K26" s="156">
        <v>33.6</v>
      </c>
      <c r="L26" s="156">
        <v>23.9</v>
      </c>
    </row>
    <row r="27" spans="2:12" ht="13.5" customHeight="1">
      <c r="B27" s="11"/>
      <c r="C27" s="153">
        <v>2000</v>
      </c>
      <c r="D27" s="156">
        <v>15.4</v>
      </c>
      <c r="E27" s="156">
        <v>19</v>
      </c>
      <c r="F27" s="156">
        <v>13.3</v>
      </c>
      <c r="G27" s="156">
        <v>13.5</v>
      </c>
      <c r="H27" s="156">
        <v>16.899999999999999</v>
      </c>
      <c r="I27" s="156">
        <v>11.6</v>
      </c>
      <c r="J27" s="156">
        <v>30.7</v>
      </c>
      <c r="K27" s="156">
        <v>37</v>
      </c>
      <c r="L27" s="156">
        <v>26.4</v>
      </c>
    </row>
    <row r="28" spans="2:12" ht="13.5" customHeight="1">
      <c r="B28" s="11"/>
      <c r="C28" s="8">
        <v>2001</v>
      </c>
      <c r="D28" s="156">
        <v>15.8</v>
      </c>
      <c r="E28" s="156">
        <v>19.7</v>
      </c>
      <c r="F28" s="156">
        <v>13.8</v>
      </c>
      <c r="G28" s="156">
        <v>14</v>
      </c>
      <c r="H28" s="156">
        <v>18.3</v>
      </c>
      <c r="I28" s="156">
        <v>11.7</v>
      </c>
      <c r="J28" s="156">
        <v>30.4</v>
      </c>
      <c r="K28" s="156">
        <v>32.6</v>
      </c>
      <c r="L28" s="156">
        <v>29.2</v>
      </c>
    </row>
    <row r="29" spans="2:12" ht="13.5" customHeight="1">
      <c r="B29" s="11"/>
      <c r="C29" s="153">
        <v>2002</v>
      </c>
      <c r="D29" s="155">
        <v>16.3</v>
      </c>
      <c r="E29" s="155">
        <v>19.5</v>
      </c>
      <c r="F29" s="155">
        <v>14.4</v>
      </c>
      <c r="G29" s="155">
        <v>14.5</v>
      </c>
      <c r="H29" s="155">
        <v>17.600000000000001</v>
      </c>
      <c r="I29" s="155">
        <v>12.8</v>
      </c>
      <c r="J29" s="155">
        <v>31</v>
      </c>
      <c r="K29" s="155">
        <v>37.6</v>
      </c>
      <c r="L29" s="155">
        <v>27.4</v>
      </c>
    </row>
    <row r="30" spans="2:12" ht="13.5" customHeight="1">
      <c r="B30" s="11"/>
      <c r="C30" s="153">
        <v>2003</v>
      </c>
      <c r="D30" s="155">
        <v>16.5</v>
      </c>
      <c r="E30" s="155">
        <v>20.3</v>
      </c>
      <c r="F30" s="155">
        <v>14.2</v>
      </c>
      <c r="G30" s="155">
        <v>14.8</v>
      </c>
      <c r="H30" s="155">
        <v>18.600000000000001</v>
      </c>
      <c r="I30" s="155">
        <v>12.6</v>
      </c>
      <c r="J30" s="155">
        <v>30.8</v>
      </c>
      <c r="K30" s="155">
        <v>35.4</v>
      </c>
      <c r="L30" s="155">
        <v>27.7</v>
      </c>
    </row>
    <row r="31" spans="2:12" ht="13.5" customHeight="1">
      <c r="B31" s="11"/>
      <c r="C31" s="153">
        <v>2004</v>
      </c>
      <c r="D31" s="155">
        <v>14.8</v>
      </c>
      <c r="E31" s="155">
        <v>18.100000000000001</v>
      </c>
      <c r="F31" s="155">
        <v>12.9</v>
      </c>
      <c r="G31" s="155">
        <v>13.3</v>
      </c>
      <c r="H31" s="155">
        <v>16.3</v>
      </c>
      <c r="I31" s="155">
        <v>11.6</v>
      </c>
      <c r="J31" s="155">
        <v>27</v>
      </c>
      <c r="K31" s="155">
        <v>33.700000000000003</v>
      </c>
      <c r="L31" s="155">
        <v>23.1</v>
      </c>
    </row>
    <row r="32" spans="2:12" ht="13.5" customHeight="1">
      <c r="B32" s="11"/>
      <c r="C32" s="153">
        <v>2005</v>
      </c>
      <c r="D32" s="155">
        <v>16</v>
      </c>
      <c r="E32" s="155">
        <v>19.2</v>
      </c>
      <c r="F32" s="155">
        <v>14.1</v>
      </c>
      <c r="G32" s="155">
        <v>14.1</v>
      </c>
      <c r="H32" s="155">
        <v>17.3</v>
      </c>
      <c r="I32" s="155">
        <v>12.2</v>
      </c>
      <c r="J32" s="155">
        <v>30.7</v>
      </c>
      <c r="K32" s="155">
        <v>34.6</v>
      </c>
      <c r="L32" s="155">
        <v>28.3</v>
      </c>
    </row>
    <row r="33" spans="2:12" ht="13.5" customHeight="1">
      <c r="B33" s="11"/>
      <c r="C33" s="153">
        <v>2006</v>
      </c>
      <c r="D33" s="155">
        <v>15.1</v>
      </c>
      <c r="E33" s="155">
        <v>17.8</v>
      </c>
      <c r="F33" s="155">
        <v>13.5</v>
      </c>
      <c r="G33" s="155">
        <v>13.6</v>
      </c>
      <c r="H33" s="155">
        <v>16.2</v>
      </c>
      <c r="I33" s="155">
        <v>12.2</v>
      </c>
      <c r="J33" s="155">
        <v>26.1</v>
      </c>
      <c r="K33" s="155">
        <v>30.7</v>
      </c>
      <c r="L33" s="155">
        <v>23.3</v>
      </c>
    </row>
    <row r="34" spans="2:12" ht="13.5" customHeight="1">
      <c r="B34" s="11"/>
      <c r="C34" s="153">
        <v>2007</v>
      </c>
      <c r="D34" s="155">
        <v>15</v>
      </c>
      <c r="E34" s="155">
        <v>18.8</v>
      </c>
      <c r="F34" s="155">
        <v>12.8</v>
      </c>
      <c r="G34" s="155">
        <v>13.2</v>
      </c>
      <c r="H34" s="155">
        <v>16.7</v>
      </c>
      <c r="I34" s="155">
        <v>11.3</v>
      </c>
      <c r="J34" s="155">
        <v>28.3</v>
      </c>
      <c r="K34" s="155">
        <v>35.700000000000003</v>
      </c>
      <c r="L34" s="155">
        <v>23.8</v>
      </c>
    </row>
    <row r="35" spans="2:12" ht="13.5" customHeight="1">
      <c r="B35" s="11"/>
      <c r="C35" s="153">
        <v>2008</v>
      </c>
      <c r="D35" s="155">
        <v>15.1</v>
      </c>
      <c r="E35" s="155">
        <v>18.3</v>
      </c>
      <c r="F35" s="155">
        <v>13.1</v>
      </c>
      <c r="G35" s="155">
        <v>13.4</v>
      </c>
      <c r="H35" s="155">
        <v>16.3</v>
      </c>
      <c r="I35" s="155">
        <v>11.5</v>
      </c>
      <c r="J35" s="155">
        <v>27.8</v>
      </c>
      <c r="K35" s="155">
        <v>33.9</v>
      </c>
      <c r="L35" s="155">
        <v>24.3</v>
      </c>
    </row>
    <row r="36" spans="2:12" ht="13.5" customHeight="1">
      <c r="B36" s="11"/>
      <c r="C36" s="153">
        <v>2009</v>
      </c>
      <c r="D36" s="155">
        <v>15.4</v>
      </c>
      <c r="E36" s="155">
        <v>18.8</v>
      </c>
      <c r="F36" s="155">
        <v>13.3</v>
      </c>
      <c r="G36" s="155">
        <v>13.7</v>
      </c>
      <c r="H36" s="155">
        <v>17.2</v>
      </c>
      <c r="I36" s="155">
        <v>11.6</v>
      </c>
      <c r="J36" s="155">
        <v>26.8</v>
      </c>
      <c r="K36" s="155">
        <v>29.5</v>
      </c>
      <c r="L36" s="155">
        <v>25.1</v>
      </c>
    </row>
    <row r="37" spans="2:12" ht="13.5" customHeight="1">
      <c r="B37" s="11"/>
      <c r="C37" s="153">
        <v>2010</v>
      </c>
      <c r="D37" s="155">
        <v>15.3</v>
      </c>
      <c r="E37" s="155">
        <v>19.2</v>
      </c>
      <c r="F37" s="155">
        <v>12.6</v>
      </c>
      <c r="G37" s="155">
        <v>14</v>
      </c>
      <c r="H37" s="155">
        <v>18</v>
      </c>
      <c r="I37" s="155">
        <v>11.4</v>
      </c>
      <c r="J37" s="155">
        <v>24.8</v>
      </c>
      <c r="K37" s="155">
        <v>28.4</v>
      </c>
      <c r="L37" s="155">
        <v>22.2</v>
      </c>
    </row>
    <row r="38" spans="2:12" ht="13.5" customHeight="1">
      <c r="B38" s="11"/>
      <c r="C38" s="153">
        <v>2011</v>
      </c>
      <c r="D38" s="155">
        <v>14.1</v>
      </c>
      <c r="E38" s="155">
        <v>17.100000000000001</v>
      </c>
      <c r="F38" s="155">
        <v>12.3</v>
      </c>
      <c r="G38" s="155">
        <v>12.9</v>
      </c>
      <c r="H38" s="155">
        <v>16.2</v>
      </c>
      <c r="I38" s="155">
        <v>10.9</v>
      </c>
      <c r="J38" s="155">
        <v>23.5</v>
      </c>
      <c r="K38" s="155">
        <v>24</v>
      </c>
      <c r="L38" s="155">
        <v>23.3</v>
      </c>
    </row>
    <row r="39" spans="2:12" ht="13.5" customHeight="1">
      <c r="B39" s="11"/>
      <c r="C39" s="153">
        <v>2012</v>
      </c>
      <c r="D39" s="155">
        <v>13.6</v>
      </c>
      <c r="E39" s="155">
        <v>16.8</v>
      </c>
      <c r="F39" s="155">
        <v>11.4</v>
      </c>
      <c r="G39" s="155">
        <v>12.2</v>
      </c>
      <c r="H39" s="155">
        <v>15</v>
      </c>
      <c r="I39" s="155">
        <v>10.5</v>
      </c>
      <c r="J39" s="155">
        <v>23.5</v>
      </c>
      <c r="K39" s="155">
        <v>32.6</v>
      </c>
      <c r="L39" s="155">
        <v>17.399999999999999</v>
      </c>
    </row>
    <row r="40" spans="2:12" ht="13.5" customHeight="1">
      <c r="B40" s="11"/>
      <c r="C40" s="153">
        <v>2013</v>
      </c>
      <c r="D40" s="155">
        <v>13.9</v>
      </c>
      <c r="E40" s="155">
        <v>16.5</v>
      </c>
      <c r="F40" s="155">
        <v>12.3</v>
      </c>
      <c r="G40" s="155">
        <v>12.4</v>
      </c>
      <c r="H40" s="155">
        <v>14.9</v>
      </c>
      <c r="I40" s="155">
        <v>10.8</v>
      </c>
      <c r="J40" s="155">
        <v>26.4</v>
      </c>
      <c r="K40" s="155">
        <v>28.8</v>
      </c>
      <c r="L40" s="155">
        <v>24.6</v>
      </c>
    </row>
    <row r="41" spans="2:12" ht="13.5" customHeight="1">
      <c r="B41" s="11"/>
      <c r="C41" s="153">
        <v>2014</v>
      </c>
      <c r="D41" s="155">
        <v>15.1</v>
      </c>
      <c r="E41" s="155">
        <v>18.399999999999999</v>
      </c>
      <c r="F41" s="155">
        <v>12.9</v>
      </c>
      <c r="G41" s="155">
        <v>14</v>
      </c>
      <c r="H41" s="155">
        <v>16.899999999999999</v>
      </c>
      <c r="I41" s="155">
        <v>12</v>
      </c>
      <c r="J41" s="155">
        <v>24.7</v>
      </c>
      <c r="K41" s="155">
        <v>31.7</v>
      </c>
      <c r="L41" s="155">
        <v>20.2</v>
      </c>
    </row>
    <row r="42" spans="2:12" ht="13.5" customHeight="1">
      <c r="B42" s="11"/>
      <c r="C42" s="153"/>
      <c r="D42" s="155"/>
      <c r="E42" s="155"/>
      <c r="F42" s="155"/>
      <c r="G42" s="155"/>
      <c r="H42" s="155"/>
      <c r="I42" s="155"/>
      <c r="J42" s="155"/>
      <c r="K42" s="155"/>
      <c r="L42" s="155"/>
    </row>
    <row r="43" spans="2:12" ht="13.5" customHeight="1">
      <c r="B43" s="62"/>
      <c r="C43" s="159" t="s">
        <v>166</v>
      </c>
      <c r="D43" s="160">
        <v>9.1</v>
      </c>
      <c r="E43" s="160">
        <v>12.2</v>
      </c>
      <c r="F43" s="160">
        <v>7.3</v>
      </c>
      <c r="G43" s="160">
        <v>8</v>
      </c>
      <c r="H43" s="160">
        <v>11</v>
      </c>
      <c r="I43" s="160">
        <v>6.3</v>
      </c>
      <c r="J43" s="160">
        <v>20.9</v>
      </c>
      <c r="K43" s="160">
        <v>25.9</v>
      </c>
      <c r="L43" s="160">
        <v>17.8</v>
      </c>
    </row>
    <row r="44" spans="2:12" ht="13.5" customHeight="1">
      <c r="B44" s="11"/>
      <c r="C44" s="153" t="s">
        <v>252</v>
      </c>
      <c r="D44" s="46">
        <v>9.1</v>
      </c>
      <c r="E44" s="46">
        <v>12.1</v>
      </c>
      <c r="F44" s="46">
        <v>7.4</v>
      </c>
      <c r="G44" s="46">
        <v>8.1999999999999993</v>
      </c>
      <c r="H44" s="46">
        <v>11</v>
      </c>
      <c r="I44" s="46">
        <v>6.5</v>
      </c>
      <c r="J44" s="46">
        <v>19.399999999999999</v>
      </c>
      <c r="K44" s="46">
        <v>23.8</v>
      </c>
      <c r="L44" s="46">
        <v>16.600000000000001</v>
      </c>
    </row>
    <row r="45" spans="2:12" ht="13.5" customHeight="1">
      <c r="B45" s="11"/>
      <c r="C45" s="153" t="s">
        <v>253</v>
      </c>
      <c r="D45" s="46">
        <v>9.4</v>
      </c>
      <c r="E45" s="46">
        <v>12.6</v>
      </c>
      <c r="F45" s="46">
        <v>7.5</v>
      </c>
      <c r="G45" s="46">
        <v>8.3000000000000007</v>
      </c>
      <c r="H45" s="46">
        <v>11.5</v>
      </c>
      <c r="I45" s="46">
        <v>6.6</v>
      </c>
      <c r="J45" s="46">
        <v>20</v>
      </c>
      <c r="K45" s="46">
        <v>24.2</v>
      </c>
      <c r="L45" s="46">
        <v>17.399999999999999</v>
      </c>
    </row>
    <row r="46" spans="2:12" ht="13.5" customHeight="1">
      <c r="B46" s="11"/>
      <c r="C46" s="153" t="s">
        <v>254</v>
      </c>
      <c r="D46" s="46">
        <v>9.6</v>
      </c>
      <c r="E46" s="46">
        <v>12.6</v>
      </c>
      <c r="F46" s="46">
        <v>8</v>
      </c>
      <c r="G46" s="46">
        <v>8.6999999999999993</v>
      </c>
      <c r="H46" s="46">
        <v>11.5</v>
      </c>
      <c r="I46" s="46">
        <v>7.1</v>
      </c>
      <c r="J46" s="46">
        <v>19.7</v>
      </c>
      <c r="K46" s="46">
        <v>24</v>
      </c>
      <c r="L46" s="46">
        <v>17.100000000000001</v>
      </c>
    </row>
    <row r="47" spans="2:12" ht="13.5" customHeight="1">
      <c r="B47" s="11"/>
      <c r="C47" s="153" t="s">
        <v>255</v>
      </c>
      <c r="D47" s="46">
        <v>10</v>
      </c>
      <c r="E47" s="46">
        <v>13.4</v>
      </c>
      <c r="F47" s="46">
        <v>8.1</v>
      </c>
      <c r="G47" s="46">
        <v>9</v>
      </c>
      <c r="H47" s="46">
        <v>12.3</v>
      </c>
      <c r="I47" s="46">
        <v>7.2</v>
      </c>
      <c r="J47" s="46">
        <v>20.8</v>
      </c>
      <c r="K47" s="46">
        <v>24.8</v>
      </c>
      <c r="L47" s="46">
        <v>18.399999999999999</v>
      </c>
    </row>
    <row r="48" spans="2:12" ht="13.5" customHeight="1">
      <c r="B48" s="152"/>
      <c r="C48" s="153" t="s">
        <v>256</v>
      </c>
      <c r="D48" s="46">
        <v>10.4</v>
      </c>
      <c r="E48" s="46">
        <v>13.8</v>
      </c>
      <c r="F48" s="46">
        <v>8.5</v>
      </c>
      <c r="G48" s="46">
        <v>9.3000000000000007</v>
      </c>
      <c r="H48" s="46">
        <v>12.6</v>
      </c>
      <c r="I48" s="46">
        <v>7.5</v>
      </c>
      <c r="J48" s="46">
        <v>22.7</v>
      </c>
      <c r="K48" s="46">
        <v>27.7</v>
      </c>
      <c r="L48" s="46">
        <v>19.7</v>
      </c>
    </row>
    <row r="49" spans="2:12" ht="13.5" customHeight="1">
      <c r="B49" s="161"/>
      <c r="C49" s="153" t="s">
        <v>257</v>
      </c>
      <c r="D49" s="46">
        <v>10.4</v>
      </c>
      <c r="E49" s="46">
        <v>14</v>
      </c>
      <c r="F49" s="46">
        <v>8.4</v>
      </c>
      <c r="G49" s="46">
        <v>9.3000000000000007</v>
      </c>
      <c r="H49" s="46">
        <v>12.8</v>
      </c>
      <c r="I49" s="46">
        <v>7.4</v>
      </c>
      <c r="J49" s="46">
        <v>22.2</v>
      </c>
      <c r="K49" s="46">
        <v>27.6</v>
      </c>
      <c r="L49" s="46">
        <v>18.899999999999999</v>
      </c>
    </row>
    <row r="50" spans="2:12" ht="13.5" customHeight="1">
      <c r="B50" s="152"/>
      <c r="C50" s="153" t="s">
        <v>258</v>
      </c>
      <c r="D50" s="46">
        <v>10.4</v>
      </c>
      <c r="E50" s="46">
        <v>13.8</v>
      </c>
      <c r="F50" s="46">
        <v>8.5</v>
      </c>
      <c r="G50" s="46">
        <v>9.3000000000000007</v>
      </c>
      <c r="H50" s="46">
        <v>12.7</v>
      </c>
      <c r="I50" s="46">
        <v>7.5</v>
      </c>
      <c r="J50" s="46">
        <v>21.5</v>
      </c>
      <c r="K50" s="46">
        <v>26.5</v>
      </c>
      <c r="L50" s="46">
        <v>18.5</v>
      </c>
    </row>
    <row r="51" spans="2:12" ht="13.5" customHeight="1">
      <c r="B51" s="161"/>
      <c r="C51" s="153" t="s">
        <v>259</v>
      </c>
      <c r="D51" s="156">
        <v>10.4</v>
      </c>
      <c r="E51" s="46">
        <v>13.6</v>
      </c>
      <c r="F51" s="46">
        <v>8.6</v>
      </c>
      <c r="G51" s="46">
        <v>9.1999999999999993</v>
      </c>
      <c r="H51" s="46">
        <v>12.5</v>
      </c>
      <c r="I51" s="46">
        <v>7.5</v>
      </c>
      <c r="J51" s="46">
        <v>22.1</v>
      </c>
      <c r="K51" s="46">
        <v>26</v>
      </c>
      <c r="L51" s="46">
        <v>19.8</v>
      </c>
    </row>
    <row r="52" spans="2:12" ht="13.5" customHeight="1">
      <c r="B52" s="11"/>
      <c r="C52" s="153" t="s">
        <v>260</v>
      </c>
      <c r="D52" s="46">
        <v>9.6</v>
      </c>
      <c r="E52" s="46">
        <v>12.5</v>
      </c>
      <c r="F52" s="46">
        <v>7.9</v>
      </c>
      <c r="G52" s="46">
        <v>8.4</v>
      </c>
      <c r="H52" s="46">
        <v>11.2</v>
      </c>
      <c r="I52" s="46">
        <v>6.9</v>
      </c>
      <c r="J52" s="46">
        <v>21.6</v>
      </c>
      <c r="K52" s="46">
        <v>27.1</v>
      </c>
      <c r="L52" s="46">
        <v>18.2</v>
      </c>
    </row>
    <row r="53" spans="2:12" ht="13.5" customHeight="1">
      <c r="B53" s="11"/>
      <c r="C53" s="153" t="s">
        <v>167</v>
      </c>
      <c r="D53" s="46">
        <v>9.3000000000000007</v>
      </c>
      <c r="E53" s="46">
        <v>12.1</v>
      </c>
      <c r="F53" s="46">
        <v>7.7</v>
      </c>
      <c r="G53" s="46">
        <v>8.3000000000000007</v>
      </c>
      <c r="H53" s="46">
        <v>11</v>
      </c>
      <c r="I53" s="46">
        <v>6.8</v>
      </c>
      <c r="J53" s="46">
        <v>19.8</v>
      </c>
      <c r="K53" s="46">
        <v>24.1</v>
      </c>
      <c r="L53" s="46">
        <v>17.3</v>
      </c>
    </row>
    <row r="54" spans="2:12" ht="13.5" customHeight="1">
      <c r="B54" s="11"/>
      <c r="C54" s="153" t="s">
        <v>168</v>
      </c>
      <c r="D54" s="46">
        <v>9.3000000000000007</v>
      </c>
      <c r="E54" s="46">
        <v>12.2</v>
      </c>
      <c r="F54" s="46">
        <v>7.6</v>
      </c>
      <c r="G54" s="46">
        <v>8.3000000000000007</v>
      </c>
      <c r="H54" s="46">
        <v>11.2</v>
      </c>
      <c r="I54" s="46">
        <v>6.8</v>
      </c>
      <c r="J54" s="46">
        <v>19.5</v>
      </c>
      <c r="K54" s="46">
        <v>23.8</v>
      </c>
      <c r="L54" s="46">
        <v>16.7</v>
      </c>
    </row>
    <row r="55" spans="2:12" ht="13.5" customHeight="1">
      <c r="B55" s="11"/>
      <c r="C55" s="153">
        <v>1992</v>
      </c>
      <c r="D55" s="46">
        <v>9.4</v>
      </c>
      <c r="E55" s="46">
        <v>12.5</v>
      </c>
      <c r="F55" s="46">
        <v>7.7</v>
      </c>
      <c r="G55" s="46">
        <v>8.5</v>
      </c>
      <c r="H55" s="46">
        <v>11.5</v>
      </c>
      <c r="I55" s="46">
        <v>6.9</v>
      </c>
      <c r="J55" s="46">
        <v>19.3</v>
      </c>
      <c r="K55" s="46">
        <v>23.9</v>
      </c>
      <c r="L55" s="46">
        <v>16.600000000000001</v>
      </c>
    </row>
    <row r="56" spans="2:12" ht="13.5" customHeight="1">
      <c r="B56" s="11"/>
      <c r="C56" s="154" t="s">
        <v>170</v>
      </c>
      <c r="D56" s="46">
        <v>9.6999999999999993</v>
      </c>
      <c r="E56" s="155">
        <v>12.6</v>
      </c>
      <c r="F56" s="155">
        <v>8.1</v>
      </c>
      <c r="G56" s="155">
        <v>8.6999999999999993</v>
      </c>
      <c r="H56" s="155">
        <v>11.6</v>
      </c>
      <c r="I56" s="155">
        <v>7.2</v>
      </c>
      <c r="J56" s="155">
        <v>19.899999999999999</v>
      </c>
      <c r="K56" s="155">
        <v>23.6</v>
      </c>
      <c r="L56" s="155">
        <v>17.7</v>
      </c>
    </row>
    <row r="57" spans="2:12" ht="13.5" customHeight="1">
      <c r="B57" s="162"/>
      <c r="C57" s="153">
        <v>1994</v>
      </c>
      <c r="D57" s="155">
        <v>9.4</v>
      </c>
      <c r="E57" s="163">
        <v>12</v>
      </c>
      <c r="F57" s="163">
        <v>7.9</v>
      </c>
      <c r="G57" s="163">
        <v>8.5</v>
      </c>
      <c r="H57" s="163">
        <v>11.2</v>
      </c>
      <c r="I57" s="163">
        <v>7.1</v>
      </c>
      <c r="J57" s="163">
        <v>18.899999999999999</v>
      </c>
      <c r="K57" s="163">
        <v>21.6</v>
      </c>
      <c r="L57" s="163">
        <v>17</v>
      </c>
    </row>
    <row r="58" spans="2:12" s="14" customFormat="1" ht="13.5" customHeight="1">
      <c r="B58" s="162"/>
      <c r="C58" s="154" t="s">
        <v>56</v>
      </c>
      <c r="D58" s="155">
        <v>9.5</v>
      </c>
      <c r="E58" s="164">
        <v>12.3</v>
      </c>
      <c r="F58" s="164">
        <v>7.9</v>
      </c>
      <c r="G58" s="164">
        <v>8.6</v>
      </c>
      <c r="H58" s="164">
        <v>11.3</v>
      </c>
      <c r="I58" s="164">
        <v>7</v>
      </c>
      <c r="J58" s="164">
        <v>19.5</v>
      </c>
      <c r="K58" s="164">
        <v>23.2</v>
      </c>
      <c r="L58" s="164">
        <v>17.2</v>
      </c>
    </row>
    <row r="59" spans="2:12" ht="13.5" customHeight="1">
      <c r="B59" s="152" t="s">
        <v>54</v>
      </c>
      <c r="C59" s="154" t="s">
        <v>57</v>
      </c>
      <c r="D59" s="155">
        <v>9.6</v>
      </c>
      <c r="E59" s="164">
        <v>12.2</v>
      </c>
      <c r="F59" s="164">
        <v>8</v>
      </c>
      <c r="G59" s="164">
        <v>8.6</v>
      </c>
      <c r="H59" s="164">
        <v>11.3</v>
      </c>
      <c r="I59" s="164">
        <v>7.1</v>
      </c>
      <c r="J59" s="164">
        <v>19.100000000000001</v>
      </c>
      <c r="K59" s="164">
        <v>22.2</v>
      </c>
      <c r="L59" s="164">
        <v>17</v>
      </c>
    </row>
    <row r="60" spans="2:12" ht="13.5" customHeight="1">
      <c r="B60" s="161" t="s">
        <v>55</v>
      </c>
      <c r="C60" s="154" t="s">
        <v>58</v>
      </c>
      <c r="D60" s="155">
        <v>9.8000000000000007</v>
      </c>
      <c r="E60" s="164">
        <v>12.4</v>
      </c>
      <c r="F60" s="164">
        <v>8.1999999999999993</v>
      </c>
      <c r="G60" s="164">
        <v>8.9</v>
      </c>
      <c r="H60" s="164">
        <v>11.6</v>
      </c>
      <c r="I60" s="164">
        <v>7.4</v>
      </c>
      <c r="J60" s="164">
        <v>19.2</v>
      </c>
      <c r="K60" s="164">
        <v>22.8</v>
      </c>
      <c r="L60" s="164">
        <v>17</v>
      </c>
    </row>
    <row r="61" spans="2:12" ht="13.5" customHeight="1">
      <c r="B61" s="162"/>
      <c r="C61" s="154" t="s">
        <v>59</v>
      </c>
      <c r="D61" s="155">
        <v>9.8000000000000007</v>
      </c>
      <c r="E61" s="164">
        <v>12.4</v>
      </c>
      <c r="F61" s="164">
        <v>8.3000000000000007</v>
      </c>
      <c r="G61" s="164">
        <v>9</v>
      </c>
      <c r="H61" s="164">
        <v>11.7</v>
      </c>
      <c r="I61" s="164">
        <v>7.4</v>
      </c>
      <c r="J61" s="164">
        <v>19.100000000000001</v>
      </c>
      <c r="K61" s="164">
        <v>21.9</v>
      </c>
      <c r="L61" s="164">
        <v>17.3</v>
      </c>
    </row>
    <row r="62" spans="2:12" ht="13.5" customHeight="1">
      <c r="B62" s="162"/>
      <c r="C62" s="153">
        <v>1999</v>
      </c>
      <c r="D62" s="123">
        <v>13.1</v>
      </c>
      <c r="E62" s="164">
        <v>16.2</v>
      </c>
      <c r="F62" s="164">
        <v>11.2</v>
      </c>
      <c r="G62" s="164">
        <v>11.6</v>
      </c>
      <c r="H62" s="164">
        <v>14.8</v>
      </c>
      <c r="I62" s="164">
        <v>9.6999999999999993</v>
      </c>
      <c r="J62" s="164">
        <v>28.6</v>
      </c>
      <c r="K62" s="164">
        <v>32.9</v>
      </c>
      <c r="L62" s="164">
        <v>26</v>
      </c>
    </row>
    <row r="63" spans="2:12" ht="13.5" customHeight="1">
      <c r="B63" s="162"/>
      <c r="C63" s="8">
        <v>2000</v>
      </c>
      <c r="D63" s="123">
        <v>13.5</v>
      </c>
      <c r="E63" s="123">
        <v>16.600000000000001</v>
      </c>
      <c r="F63" s="123">
        <v>11.6</v>
      </c>
      <c r="G63" s="123">
        <v>12.1</v>
      </c>
      <c r="H63" s="123">
        <v>15.3</v>
      </c>
      <c r="I63" s="123">
        <v>10.1</v>
      </c>
      <c r="J63" s="123">
        <v>28.8</v>
      </c>
      <c r="K63" s="123">
        <v>32.299999999999997</v>
      </c>
      <c r="L63" s="123">
        <v>26.5</v>
      </c>
    </row>
    <row r="64" spans="2:12" ht="13.5" customHeight="1">
      <c r="B64" s="162"/>
      <c r="C64" s="8">
        <v>2001</v>
      </c>
      <c r="D64" s="123">
        <v>14</v>
      </c>
      <c r="E64" s="123">
        <v>17.399999999999999</v>
      </c>
      <c r="F64" s="123">
        <v>12</v>
      </c>
      <c r="G64" s="123">
        <v>12.5</v>
      </c>
      <c r="H64" s="123">
        <v>16</v>
      </c>
      <c r="I64" s="123">
        <v>10.5</v>
      </c>
      <c r="J64" s="123">
        <v>29.5</v>
      </c>
      <c r="K64" s="123">
        <v>33.799999999999997</v>
      </c>
      <c r="L64" s="123">
        <v>27.1</v>
      </c>
    </row>
    <row r="65" spans="2:12" ht="13.5" customHeight="1">
      <c r="B65" s="162"/>
      <c r="C65" s="8">
        <v>2002</v>
      </c>
      <c r="D65" s="123">
        <v>14.2</v>
      </c>
      <c r="E65" s="123">
        <v>17.600000000000001</v>
      </c>
      <c r="F65" s="123">
        <v>12.1</v>
      </c>
      <c r="G65" s="123">
        <v>12.7</v>
      </c>
      <c r="H65" s="123">
        <v>16.100000000000001</v>
      </c>
      <c r="I65" s="123">
        <v>10.7</v>
      </c>
      <c r="J65" s="123">
        <v>29.7</v>
      </c>
      <c r="K65" s="123">
        <v>35.299999999999997</v>
      </c>
      <c r="L65" s="123">
        <v>26.3</v>
      </c>
    </row>
    <row r="66" spans="2:12" ht="13.5" customHeight="1">
      <c r="B66" s="162"/>
      <c r="C66" s="8">
        <v>2003</v>
      </c>
      <c r="D66" s="123">
        <v>14.4</v>
      </c>
      <c r="E66" s="123">
        <v>17.8</v>
      </c>
      <c r="F66" s="123">
        <v>12.4</v>
      </c>
      <c r="G66" s="123">
        <v>13</v>
      </c>
      <c r="H66" s="123">
        <v>16.3</v>
      </c>
      <c r="I66" s="123">
        <v>10.9</v>
      </c>
      <c r="J66" s="123">
        <v>30.4</v>
      </c>
      <c r="K66" s="123">
        <v>36.1</v>
      </c>
      <c r="L66" s="123">
        <v>26.8</v>
      </c>
    </row>
    <row r="67" spans="2:12" ht="13.5" customHeight="1">
      <c r="B67" s="162"/>
      <c r="C67" s="8">
        <v>2004</v>
      </c>
      <c r="D67" s="123">
        <v>14.2</v>
      </c>
      <c r="E67" s="123">
        <v>17.3</v>
      </c>
      <c r="F67" s="123">
        <v>12.3</v>
      </c>
      <c r="G67" s="123">
        <v>12.8</v>
      </c>
      <c r="H67" s="123">
        <v>15.9</v>
      </c>
      <c r="I67" s="123">
        <v>10.8</v>
      </c>
      <c r="J67" s="123">
        <v>29.6</v>
      </c>
      <c r="K67" s="123">
        <v>34.200000000000003</v>
      </c>
      <c r="L67" s="123">
        <v>26.7</v>
      </c>
    </row>
    <row r="68" spans="2:12" ht="13.5" customHeight="1">
      <c r="B68" s="162"/>
      <c r="C68" s="8">
        <v>2005</v>
      </c>
      <c r="D68" s="123">
        <v>14.3</v>
      </c>
      <c r="E68" s="123">
        <v>17.5</v>
      </c>
      <c r="F68" s="123">
        <v>12.3</v>
      </c>
      <c r="G68" s="123">
        <v>12.9</v>
      </c>
      <c r="H68" s="123">
        <v>16.2</v>
      </c>
      <c r="I68" s="123">
        <v>10.8</v>
      </c>
      <c r="J68" s="123">
        <v>29.7</v>
      </c>
      <c r="K68" s="123">
        <v>34.1</v>
      </c>
      <c r="L68" s="123">
        <v>26.9</v>
      </c>
    </row>
    <row r="69" spans="2:12" ht="13.5" customHeight="1">
      <c r="B69" s="162"/>
      <c r="C69" s="8">
        <v>2006</v>
      </c>
      <c r="D69" s="123">
        <v>14.5</v>
      </c>
      <c r="E69" s="123">
        <v>17.8</v>
      </c>
      <c r="F69" s="123">
        <v>12.4</v>
      </c>
      <c r="G69" s="123">
        <v>13</v>
      </c>
      <c r="H69" s="123">
        <v>16.3</v>
      </c>
      <c r="I69" s="123">
        <v>10.8</v>
      </c>
      <c r="J69" s="123">
        <v>30.2</v>
      </c>
      <c r="K69" s="123">
        <v>35</v>
      </c>
      <c r="L69" s="123">
        <v>27.2</v>
      </c>
    </row>
    <row r="70" spans="2:12" ht="13.5" customHeight="1">
      <c r="B70" s="162"/>
      <c r="C70" s="8">
        <v>2007</v>
      </c>
      <c r="D70" s="123">
        <v>14.5</v>
      </c>
      <c r="E70" s="123">
        <v>17.8</v>
      </c>
      <c r="F70" s="123">
        <v>12.5</v>
      </c>
      <c r="G70" s="123">
        <v>13.2</v>
      </c>
      <c r="H70" s="123">
        <v>16.5</v>
      </c>
      <c r="I70" s="123">
        <v>11</v>
      </c>
      <c r="J70" s="123">
        <v>29.4</v>
      </c>
      <c r="K70" s="123">
        <v>33.700000000000003</v>
      </c>
      <c r="L70" s="123">
        <v>26.7</v>
      </c>
    </row>
    <row r="71" spans="2:12" ht="13.5" customHeight="1">
      <c r="B71" s="162"/>
      <c r="C71" s="8">
        <v>2008</v>
      </c>
      <c r="D71" s="123">
        <v>14.8</v>
      </c>
      <c r="E71" s="123">
        <v>18</v>
      </c>
      <c r="F71" s="123">
        <v>12.6</v>
      </c>
      <c r="G71" s="123">
        <v>13.4</v>
      </c>
      <c r="H71" s="123">
        <v>16.7</v>
      </c>
      <c r="I71" s="123">
        <v>11.2</v>
      </c>
      <c r="J71" s="123">
        <v>29.4</v>
      </c>
      <c r="K71" s="123">
        <v>33.700000000000003</v>
      </c>
      <c r="L71" s="123">
        <v>26.4</v>
      </c>
    </row>
    <row r="72" spans="2:12" ht="13.5" customHeight="1">
      <c r="B72" s="162"/>
      <c r="C72" s="8">
        <v>2009</v>
      </c>
      <c r="D72" s="123">
        <v>14.9</v>
      </c>
      <c r="E72" s="123">
        <v>18.3</v>
      </c>
      <c r="F72" s="123">
        <v>12.7</v>
      </c>
      <c r="G72" s="123">
        <v>13.4</v>
      </c>
      <c r="H72" s="123">
        <v>16.899999999999999</v>
      </c>
      <c r="I72" s="123">
        <v>11.2</v>
      </c>
      <c r="J72" s="123">
        <v>30.2</v>
      </c>
      <c r="K72" s="123">
        <v>35.1</v>
      </c>
      <c r="L72" s="123">
        <v>27.2</v>
      </c>
    </row>
    <row r="73" spans="2:12" ht="13.5" customHeight="1">
      <c r="B73" s="162"/>
      <c r="C73" s="8">
        <v>2010</v>
      </c>
      <c r="D73" s="123">
        <v>15.3</v>
      </c>
      <c r="E73" s="123">
        <v>18.7</v>
      </c>
      <c r="F73" s="123">
        <v>13</v>
      </c>
      <c r="G73" s="123">
        <v>14</v>
      </c>
      <c r="H73" s="123">
        <v>17.5</v>
      </c>
      <c r="I73" s="123">
        <v>11.6</v>
      </c>
      <c r="J73" s="123">
        <v>29.3</v>
      </c>
      <c r="K73" s="123">
        <v>34</v>
      </c>
      <c r="L73" s="123">
        <v>26.4</v>
      </c>
    </row>
    <row r="74" spans="2:12" ht="13.5" customHeight="1">
      <c r="B74" s="162"/>
      <c r="C74" s="8">
        <v>2011</v>
      </c>
      <c r="D74" s="123">
        <v>13.4</v>
      </c>
      <c r="E74" s="123">
        <v>16.5</v>
      </c>
      <c r="F74" s="123">
        <v>11.4</v>
      </c>
      <c r="G74" s="123">
        <v>12.2</v>
      </c>
      <c r="H74" s="123">
        <v>15.3</v>
      </c>
      <c r="I74" s="123">
        <v>10.199999999999999</v>
      </c>
      <c r="J74" s="123">
        <v>25.9</v>
      </c>
      <c r="K74" s="123">
        <v>30.3</v>
      </c>
      <c r="L74" s="123">
        <v>23</v>
      </c>
    </row>
    <row r="75" spans="2:12" ht="13.5" customHeight="1">
      <c r="B75" s="162"/>
      <c r="C75" s="8">
        <v>2012</v>
      </c>
      <c r="D75" s="123">
        <v>13.1</v>
      </c>
      <c r="E75" s="123">
        <v>16</v>
      </c>
      <c r="F75" s="123">
        <v>11.1</v>
      </c>
      <c r="G75" s="123">
        <v>12</v>
      </c>
      <c r="H75" s="123">
        <v>14.9</v>
      </c>
      <c r="I75" s="123">
        <v>10</v>
      </c>
      <c r="J75" s="123">
        <v>25.2</v>
      </c>
      <c r="K75" s="123">
        <v>29.6</v>
      </c>
      <c r="L75" s="123">
        <v>22.4</v>
      </c>
    </row>
    <row r="76" spans="2:12" ht="13.5" customHeight="1">
      <c r="B76" s="162"/>
      <c r="C76" s="8">
        <v>2013</v>
      </c>
      <c r="D76" s="123">
        <v>13.2</v>
      </c>
      <c r="E76" s="123">
        <v>16.100000000000001</v>
      </c>
      <c r="F76" s="123">
        <v>11.3</v>
      </c>
      <c r="G76" s="123">
        <v>12.1</v>
      </c>
      <c r="H76" s="123">
        <v>14.9</v>
      </c>
      <c r="I76" s="123">
        <v>10.199999999999999</v>
      </c>
      <c r="J76" s="123">
        <v>25</v>
      </c>
      <c r="K76" s="123">
        <v>29.8</v>
      </c>
      <c r="L76" s="123">
        <v>22</v>
      </c>
    </row>
    <row r="77" spans="2:12" ht="13.5" customHeight="1">
      <c r="B77" s="162"/>
      <c r="C77" s="8">
        <v>2014</v>
      </c>
      <c r="D77" s="123">
        <v>13.2</v>
      </c>
      <c r="E77" s="123">
        <v>16.2</v>
      </c>
      <c r="F77" s="123">
        <v>11.1</v>
      </c>
      <c r="G77" s="123">
        <v>12.1</v>
      </c>
      <c r="H77" s="123" t="s">
        <v>640</v>
      </c>
      <c r="I77" s="123">
        <v>10</v>
      </c>
      <c r="J77" s="123">
        <v>24.6</v>
      </c>
      <c r="K77" s="123">
        <v>28.9</v>
      </c>
      <c r="L77" s="123">
        <v>21.9</v>
      </c>
    </row>
    <row r="78" spans="2:12" ht="13.5" customHeight="1">
      <c r="B78" s="167"/>
      <c r="C78" s="6"/>
      <c r="D78" s="171"/>
      <c r="E78" s="171"/>
      <c r="F78" s="171"/>
      <c r="G78" s="171"/>
      <c r="H78" s="171"/>
      <c r="I78" s="171"/>
      <c r="J78" s="171"/>
      <c r="K78" s="171"/>
      <c r="L78" s="171"/>
    </row>
    <row r="79" spans="2:12" ht="27.75" customHeight="1">
      <c r="B79" s="350" t="s">
        <v>630</v>
      </c>
      <c r="C79" s="351"/>
      <c r="D79" s="351"/>
      <c r="E79" s="351"/>
      <c r="F79" s="351"/>
      <c r="G79" s="351"/>
      <c r="H79" s="351"/>
      <c r="I79" s="351"/>
      <c r="J79" s="351"/>
      <c r="K79" s="351"/>
      <c r="L79" s="351"/>
    </row>
    <row r="80" spans="2:12" ht="58.5" customHeight="1">
      <c r="B80" s="350" t="s">
        <v>60</v>
      </c>
      <c r="C80" s="351"/>
      <c r="D80" s="351"/>
      <c r="E80" s="351"/>
      <c r="F80" s="351"/>
      <c r="G80" s="351"/>
      <c r="H80" s="351"/>
      <c r="I80" s="351"/>
      <c r="J80" s="351"/>
      <c r="K80" s="351"/>
      <c r="L80" s="351"/>
    </row>
    <row r="81" spans="2:12" ht="84" customHeight="1">
      <c r="B81" s="350" t="s">
        <v>124</v>
      </c>
      <c r="C81" s="351"/>
      <c r="D81" s="351"/>
      <c r="E81" s="351"/>
      <c r="F81" s="351"/>
      <c r="G81" s="351"/>
      <c r="H81" s="351"/>
      <c r="I81" s="351"/>
      <c r="J81" s="351"/>
      <c r="K81" s="351"/>
      <c r="L81" s="351"/>
    </row>
    <row r="82" spans="2:12" ht="27.75" customHeight="1">
      <c r="B82" s="350" t="s">
        <v>62</v>
      </c>
      <c r="C82" s="351"/>
      <c r="D82" s="351"/>
      <c r="E82" s="351"/>
      <c r="F82" s="351"/>
      <c r="G82" s="351"/>
      <c r="H82" s="351"/>
      <c r="I82" s="351"/>
      <c r="J82" s="351"/>
      <c r="K82" s="351"/>
      <c r="L82" s="351"/>
    </row>
  </sheetData>
  <mergeCells count="6">
    <mergeCell ref="B81:L81"/>
    <mergeCell ref="B82:L82"/>
    <mergeCell ref="B5:B6"/>
    <mergeCell ref="C5:C6"/>
    <mergeCell ref="B79:L79"/>
    <mergeCell ref="B80:L80"/>
  </mergeCells>
  <phoneticPr fontId="10" type="noConversion"/>
  <pageMargins left="0.75" right="0.75" top="1" bottom="1" header="0.5" footer="0.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workbookViewId="0"/>
  </sheetViews>
  <sheetFormatPr defaultColWidth="12.83203125" defaultRowHeight="15"/>
  <cols>
    <col min="1" max="1" width="4.5" style="2" customWidth="1"/>
    <col min="2" max="2" width="14.1640625" style="2" customWidth="1"/>
    <col min="3" max="3" width="10.5" style="2" customWidth="1"/>
    <col min="4" max="12" width="9.5" style="2" customWidth="1"/>
    <col min="13" max="34" width="12.83203125" style="2"/>
    <col min="35" max="35" width="6.1640625" style="2" customWidth="1"/>
    <col min="36" max="16384" width="12.83203125" style="2"/>
  </cols>
  <sheetData>
    <row r="1" spans="1:12" ht="15.75">
      <c r="A1" s="1"/>
      <c r="B1" s="148"/>
    </row>
    <row r="2" spans="1:12" ht="15.75">
      <c r="A2" s="212"/>
      <c r="B2" s="5" t="s">
        <v>120</v>
      </c>
      <c r="C2" s="4"/>
      <c r="D2" s="4"/>
      <c r="E2" s="4"/>
      <c r="F2" s="4"/>
      <c r="G2" s="4"/>
      <c r="H2" s="4"/>
      <c r="I2" s="4"/>
      <c r="J2" s="4"/>
      <c r="K2" s="4"/>
      <c r="L2" s="4"/>
    </row>
    <row r="3" spans="1:12">
      <c r="B3" s="3" t="s">
        <v>631</v>
      </c>
      <c r="C3" s="4"/>
      <c r="D3" s="4"/>
      <c r="E3" s="4"/>
      <c r="F3" s="4"/>
      <c r="G3" s="4"/>
      <c r="H3" s="4"/>
      <c r="I3" s="4"/>
      <c r="J3" s="4"/>
      <c r="K3" s="4"/>
      <c r="L3" s="4"/>
    </row>
    <row r="4" spans="1:12">
      <c r="B4" s="284" t="s">
        <v>51</v>
      </c>
      <c r="C4" s="284" t="s">
        <v>157</v>
      </c>
      <c r="D4" s="149" t="s">
        <v>543</v>
      </c>
      <c r="E4" s="56"/>
      <c r="F4" s="131"/>
      <c r="G4" s="150" t="s">
        <v>544</v>
      </c>
      <c r="H4" s="56"/>
      <c r="I4" s="131"/>
      <c r="J4" s="150" t="s">
        <v>545</v>
      </c>
      <c r="K4" s="56"/>
      <c r="L4" s="131"/>
    </row>
    <row r="5" spans="1:12">
      <c r="B5" s="285"/>
      <c r="C5" s="285"/>
      <c r="D5" s="151" t="s">
        <v>435</v>
      </c>
      <c r="E5" s="151" t="s">
        <v>549</v>
      </c>
      <c r="F5" s="151" t="s">
        <v>550</v>
      </c>
      <c r="G5" s="151" t="s">
        <v>435</v>
      </c>
      <c r="H5" s="151" t="s">
        <v>549</v>
      </c>
      <c r="I5" s="151" t="s">
        <v>550</v>
      </c>
      <c r="J5" s="151" t="s">
        <v>435</v>
      </c>
      <c r="K5" s="151" t="s">
        <v>549</v>
      </c>
      <c r="L5" s="151" t="s">
        <v>550</v>
      </c>
    </row>
    <row r="6" spans="1:12">
      <c r="B6" s="11"/>
      <c r="C6" s="153" t="s">
        <v>166</v>
      </c>
      <c r="D6" s="170">
        <v>19.399999999999999</v>
      </c>
      <c r="E6" s="170">
        <v>27.7</v>
      </c>
      <c r="F6" s="170">
        <v>11.7</v>
      </c>
      <c r="G6" s="170">
        <v>20.100000000000001</v>
      </c>
      <c r="H6" s="170">
        <v>28.3</v>
      </c>
      <c r="I6" s="170">
        <v>12.5</v>
      </c>
      <c r="J6" s="170">
        <v>15.2</v>
      </c>
      <c r="K6" s="170">
        <v>26.5</v>
      </c>
      <c r="L6" s="170">
        <v>5.7</v>
      </c>
    </row>
    <row r="7" spans="1:12">
      <c r="B7" s="11"/>
      <c r="C7" s="153" t="s">
        <v>252</v>
      </c>
      <c r="D7" s="156">
        <v>18.3</v>
      </c>
      <c r="E7" s="156">
        <v>27.5</v>
      </c>
      <c r="F7" s="156">
        <v>10</v>
      </c>
      <c r="G7" s="156">
        <v>19.2</v>
      </c>
      <c r="H7" s="156">
        <v>28.6</v>
      </c>
      <c r="I7" s="156">
        <v>10.6</v>
      </c>
      <c r="J7" s="156">
        <v>12.6</v>
      </c>
      <c r="K7" s="156">
        <v>20.5</v>
      </c>
      <c r="L7" s="156">
        <v>6</v>
      </c>
    </row>
    <row r="8" spans="1:12">
      <c r="B8" s="11"/>
      <c r="C8" s="153" t="s">
        <v>253</v>
      </c>
      <c r="D8" s="156">
        <v>16.600000000000001</v>
      </c>
      <c r="E8" s="156">
        <v>24.4</v>
      </c>
      <c r="F8" s="156">
        <v>9.6</v>
      </c>
      <c r="G8" s="156">
        <v>17.600000000000001</v>
      </c>
      <c r="H8" s="156">
        <v>25.7</v>
      </c>
      <c r="I8" s="156">
        <v>10.199999999999999</v>
      </c>
      <c r="J8" s="156">
        <v>10.3</v>
      </c>
      <c r="K8" s="156">
        <v>16.7</v>
      </c>
      <c r="L8" s="156">
        <v>5</v>
      </c>
    </row>
    <row r="9" spans="1:12">
      <c r="B9" s="11"/>
      <c r="C9" s="153" t="s">
        <v>254</v>
      </c>
      <c r="D9" s="156">
        <v>15.3</v>
      </c>
      <c r="E9" s="156">
        <v>22.9</v>
      </c>
      <c r="F9" s="156">
        <v>8.4</v>
      </c>
      <c r="G9" s="156">
        <v>15.9</v>
      </c>
      <c r="H9" s="156">
        <v>23.8</v>
      </c>
      <c r="I9" s="156">
        <v>8.8000000000000007</v>
      </c>
      <c r="J9" s="156">
        <v>11.1</v>
      </c>
      <c r="K9" s="156">
        <v>17.600000000000001</v>
      </c>
      <c r="L9" s="156">
        <v>5.7</v>
      </c>
    </row>
    <row r="10" spans="1:12">
      <c r="B10" s="11"/>
      <c r="C10" s="153" t="s">
        <v>255</v>
      </c>
      <c r="D10" s="156">
        <v>17.399999999999999</v>
      </c>
      <c r="E10" s="156">
        <v>25.3</v>
      </c>
      <c r="F10" s="156">
        <v>10.1</v>
      </c>
      <c r="G10" s="156">
        <v>18</v>
      </c>
      <c r="H10" s="156">
        <v>25.9</v>
      </c>
      <c r="I10" s="156">
        <v>10.7</v>
      </c>
      <c r="J10" s="156">
        <v>14.3</v>
      </c>
      <c r="K10" s="156">
        <v>23.5</v>
      </c>
      <c r="L10" s="156">
        <v>6.6</v>
      </c>
    </row>
    <row r="11" spans="1:12" ht="15.75">
      <c r="B11" s="152"/>
      <c r="C11" s="153" t="s">
        <v>256</v>
      </c>
      <c r="D11" s="156">
        <v>18.100000000000001</v>
      </c>
      <c r="E11" s="156">
        <v>25.9</v>
      </c>
      <c r="F11" s="156">
        <v>11</v>
      </c>
      <c r="G11" s="156">
        <v>18.399999999999999</v>
      </c>
      <c r="H11" s="156">
        <v>25.9</v>
      </c>
      <c r="I11" s="156">
        <v>11.5</v>
      </c>
      <c r="J11" s="156">
        <v>17.3</v>
      </c>
      <c r="K11" s="156">
        <v>29.2</v>
      </c>
      <c r="L11" s="156">
        <v>7.8</v>
      </c>
    </row>
    <row r="12" spans="1:12">
      <c r="B12" s="11"/>
      <c r="C12" s="153" t="s">
        <v>257</v>
      </c>
      <c r="D12" s="156">
        <v>18.399999999999999</v>
      </c>
      <c r="E12" s="156">
        <v>26.1</v>
      </c>
      <c r="F12" s="156">
        <v>11.5</v>
      </c>
      <c r="G12" s="156">
        <v>19.2</v>
      </c>
      <c r="H12" s="156">
        <v>26.6</v>
      </c>
      <c r="I12" s="156">
        <v>12.3</v>
      </c>
      <c r="J12" s="156">
        <v>15.3</v>
      </c>
      <c r="K12" s="156">
        <v>26.1</v>
      </c>
      <c r="L12" s="156">
        <v>6.7</v>
      </c>
    </row>
    <row r="13" spans="1:12">
      <c r="B13" s="11"/>
      <c r="C13" s="153" t="s">
        <v>258</v>
      </c>
      <c r="D13" s="156">
        <v>18.2</v>
      </c>
      <c r="E13" s="156">
        <v>25.9</v>
      </c>
      <c r="F13" s="156">
        <v>11.3</v>
      </c>
      <c r="G13" s="156">
        <v>19</v>
      </c>
      <c r="H13" s="156">
        <v>26.9</v>
      </c>
      <c r="I13" s="156">
        <v>11.8</v>
      </c>
      <c r="J13" s="156">
        <v>13.8</v>
      </c>
      <c r="K13" s="156">
        <v>20.5</v>
      </c>
      <c r="L13" s="156">
        <v>8.4</v>
      </c>
    </row>
    <row r="14" spans="1:12">
      <c r="B14" s="11"/>
      <c r="C14" s="153" t="s">
        <v>259</v>
      </c>
      <c r="D14" s="156">
        <v>19.100000000000001</v>
      </c>
      <c r="E14" s="156">
        <v>26.8</v>
      </c>
      <c r="F14" s="156">
        <v>12.1</v>
      </c>
      <c r="G14" s="156">
        <v>19.8</v>
      </c>
      <c r="H14" s="156">
        <v>27.7</v>
      </c>
      <c r="I14" s="156">
        <v>12.6</v>
      </c>
      <c r="J14" s="156">
        <v>15.2</v>
      </c>
      <c r="K14" s="156">
        <v>23.4</v>
      </c>
      <c r="L14" s="156">
        <v>8.4</v>
      </c>
    </row>
    <row r="15" spans="1:12">
      <c r="B15" s="11"/>
      <c r="C15" s="153" t="s">
        <v>260</v>
      </c>
      <c r="D15" s="156">
        <v>18.600000000000001</v>
      </c>
      <c r="E15" s="156">
        <v>25.5</v>
      </c>
      <c r="F15" s="156">
        <v>12.4</v>
      </c>
      <c r="G15" s="156">
        <v>19.2</v>
      </c>
      <c r="H15" s="156">
        <v>26.3</v>
      </c>
      <c r="I15" s="156">
        <v>12.8</v>
      </c>
      <c r="J15" s="156">
        <v>14.5</v>
      </c>
      <c r="K15" s="156">
        <v>20.100000000000001</v>
      </c>
      <c r="L15" s="156">
        <v>9.8000000000000007</v>
      </c>
    </row>
    <row r="16" spans="1:12">
      <c r="B16" s="11"/>
      <c r="C16" s="153" t="s">
        <v>167</v>
      </c>
      <c r="D16" s="156">
        <v>17.899999999999999</v>
      </c>
      <c r="E16" s="156">
        <v>25.5</v>
      </c>
      <c r="F16" s="156">
        <v>11.1</v>
      </c>
      <c r="G16" s="156">
        <v>18.3</v>
      </c>
      <c r="H16" s="156">
        <v>25.8</v>
      </c>
      <c r="I16" s="156">
        <v>11.5</v>
      </c>
      <c r="J16" s="156">
        <v>14.5</v>
      </c>
      <c r="K16" s="156">
        <v>22.2</v>
      </c>
      <c r="L16" s="156">
        <v>8</v>
      </c>
    </row>
    <row r="17" spans="2:12">
      <c r="B17" s="11"/>
      <c r="C17" s="153" t="s">
        <v>168</v>
      </c>
      <c r="D17" s="156">
        <v>15.9</v>
      </c>
      <c r="E17" s="156">
        <v>22.1</v>
      </c>
      <c r="F17" s="156">
        <v>10.5</v>
      </c>
      <c r="G17" s="156">
        <v>16</v>
      </c>
      <c r="H17" s="156">
        <v>21.8</v>
      </c>
      <c r="I17" s="156">
        <v>10.9</v>
      </c>
      <c r="J17" s="156">
        <v>14.9</v>
      </c>
      <c r="K17" s="156">
        <v>22.8</v>
      </c>
      <c r="L17" s="156">
        <v>8</v>
      </c>
    </row>
    <row r="18" spans="2:12">
      <c r="B18" s="11"/>
      <c r="C18" s="153" t="s">
        <v>169</v>
      </c>
      <c r="D18" s="156">
        <v>15</v>
      </c>
      <c r="E18" s="156">
        <v>21.2</v>
      </c>
      <c r="F18" s="156">
        <v>9.6</v>
      </c>
      <c r="G18" s="156">
        <v>14.8</v>
      </c>
      <c r="H18" s="156">
        <v>20.6</v>
      </c>
      <c r="I18" s="156">
        <v>9.6999999999999993</v>
      </c>
      <c r="J18" s="156">
        <v>15.8</v>
      </c>
      <c r="K18" s="156">
        <v>25.3</v>
      </c>
      <c r="L18" s="156">
        <v>8.5</v>
      </c>
    </row>
    <row r="19" spans="2:12">
      <c r="B19" s="11"/>
      <c r="C19" s="153" t="s">
        <v>170</v>
      </c>
      <c r="D19" s="156">
        <v>15.1</v>
      </c>
      <c r="E19" s="156">
        <v>20.8</v>
      </c>
      <c r="F19" s="156">
        <v>10</v>
      </c>
      <c r="G19" s="156">
        <v>15</v>
      </c>
      <c r="H19" s="156">
        <v>20.3</v>
      </c>
      <c r="I19" s="156">
        <v>10.199999999999999</v>
      </c>
      <c r="J19" s="156">
        <v>15.8</v>
      </c>
      <c r="K19" s="156">
        <v>24.8</v>
      </c>
      <c r="L19" s="156">
        <v>8.6999999999999993</v>
      </c>
    </row>
    <row r="20" spans="2:12">
      <c r="B20" s="11"/>
      <c r="C20" s="153">
        <v>1994</v>
      </c>
      <c r="D20" s="156">
        <v>15.1</v>
      </c>
      <c r="E20" s="156">
        <v>20.7</v>
      </c>
      <c r="F20" s="156">
        <v>10.1</v>
      </c>
      <c r="G20" s="156">
        <v>15.2</v>
      </c>
      <c r="H20" s="156">
        <v>20.7</v>
      </c>
      <c r="I20" s="156">
        <v>10.199999999999999</v>
      </c>
      <c r="J20" s="156">
        <v>12.8</v>
      </c>
      <c r="K20" s="156">
        <v>19.899999999999999</v>
      </c>
      <c r="L20" s="156">
        <v>7.2</v>
      </c>
    </row>
    <row r="21" spans="2:12" s="14" customFormat="1">
      <c r="B21" s="11"/>
      <c r="C21" s="153">
        <v>1995</v>
      </c>
      <c r="D21" s="156">
        <v>16.600000000000001</v>
      </c>
      <c r="E21" s="156">
        <v>22.3</v>
      </c>
      <c r="F21" s="156">
        <v>11.6</v>
      </c>
      <c r="G21" s="156">
        <v>16.399999999999999</v>
      </c>
      <c r="H21" s="156">
        <v>21.7</v>
      </c>
      <c r="I21" s="156">
        <v>11.7</v>
      </c>
      <c r="J21" s="156">
        <v>17.600000000000001</v>
      </c>
      <c r="K21" s="156">
        <v>27</v>
      </c>
      <c r="L21" s="156">
        <v>10.199999999999999</v>
      </c>
    </row>
    <row r="22" spans="2:12">
      <c r="B22" s="11"/>
      <c r="C22" s="153">
        <v>1996</v>
      </c>
      <c r="D22" s="156">
        <v>16.2</v>
      </c>
      <c r="E22" s="156">
        <v>22</v>
      </c>
      <c r="F22" s="156">
        <v>11.1</v>
      </c>
      <c r="G22" s="156">
        <v>16.399999999999999</v>
      </c>
      <c r="H22" s="156">
        <v>21.6</v>
      </c>
      <c r="I22" s="156">
        <v>11.8</v>
      </c>
      <c r="J22" s="156">
        <v>14.7</v>
      </c>
      <c r="K22" s="156">
        <v>24.7</v>
      </c>
      <c r="L22" s="156">
        <v>6.6</v>
      </c>
    </row>
    <row r="23" spans="2:12" ht="15.75">
      <c r="B23" s="152" t="s">
        <v>52</v>
      </c>
      <c r="C23" s="153">
        <v>1997</v>
      </c>
      <c r="D23" s="156">
        <v>15.4</v>
      </c>
      <c r="E23" s="156">
        <v>20.8</v>
      </c>
      <c r="F23" s="156">
        <v>10.6</v>
      </c>
      <c r="G23" s="156">
        <v>15</v>
      </c>
      <c r="H23" s="156">
        <v>20.100000000000001</v>
      </c>
      <c r="I23" s="156">
        <v>10.199999999999999</v>
      </c>
      <c r="J23" s="156">
        <v>17.899999999999999</v>
      </c>
      <c r="K23" s="156">
        <v>25.1</v>
      </c>
      <c r="L23" s="156">
        <v>12.1</v>
      </c>
    </row>
    <row r="24" spans="2:12">
      <c r="B24" s="11"/>
      <c r="C24" s="153">
        <v>1998</v>
      </c>
      <c r="D24" s="156">
        <v>14.8</v>
      </c>
      <c r="E24" s="156">
        <v>20.7</v>
      </c>
      <c r="F24" s="156">
        <v>9.4</v>
      </c>
      <c r="G24" s="156">
        <v>14.5</v>
      </c>
      <c r="H24" s="156">
        <v>20</v>
      </c>
      <c r="I24" s="156">
        <v>9.4</v>
      </c>
      <c r="J24" s="156">
        <v>16.399999999999999</v>
      </c>
      <c r="K24" s="156">
        <v>25.7</v>
      </c>
      <c r="L24" s="156">
        <v>8.9</v>
      </c>
    </row>
    <row r="25" spans="2:12">
      <c r="B25" s="11"/>
      <c r="C25" s="153">
        <v>1999</v>
      </c>
      <c r="D25" s="156">
        <v>13.9</v>
      </c>
      <c r="E25" s="156">
        <v>19.100000000000001</v>
      </c>
      <c r="F25" s="156">
        <v>9.1999999999999993</v>
      </c>
      <c r="G25" s="156">
        <v>13.6</v>
      </c>
      <c r="H25" s="156">
        <v>18.7</v>
      </c>
      <c r="I25" s="156">
        <v>8.8000000000000007</v>
      </c>
      <c r="J25" s="156">
        <v>16.100000000000001</v>
      </c>
      <c r="K25" s="156">
        <v>23</v>
      </c>
      <c r="L25" s="156">
        <v>10.6</v>
      </c>
    </row>
    <row r="26" spans="2:12">
      <c r="B26" s="11"/>
      <c r="C26" s="153">
        <v>2000</v>
      </c>
      <c r="D26" s="156">
        <v>15.1</v>
      </c>
      <c r="E26" s="156">
        <v>20.7</v>
      </c>
      <c r="F26" s="156">
        <v>9.9</v>
      </c>
      <c r="G26" s="156">
        <v>15</v>
      </c>
      <c r="H26" s="156">
        <v>20.3</v>
      </c>
      <c r="I26" s="156">
        <v>10</v>
      </c>
      <c r="J26" s="156">
        <v>16.600000000000001</v>
      </c>
      <c r="K26" s="156">
        <v>25.9</v>
      </c>
      <c r="L26" s="156">
        <v>8.8000000000000007</v>
      </c>
    </row>
    <row r="27" spans="2:12">
      <c r="B27" s="11"/>
      <c r="C27" s="8">
        <v>2001</v>
      </c>
      <c r="D27" s="156">
        <v>13.6</v>
      </c>
      <c r="E27" s="156">
        <v>19</v>
      </c>
      <c r="F27" s="156">
        <v>8.6</v>
      </c>
      <c r="G27" s="156">
        <v>13.6</v>
      </c>
      <c r="H27" s="156">
        <v>19.100000000000001</v>
      </c>
      <c r="I27" s="156">
        <v>8.5</v>
      </c>
      <c r="J27" s="156">
        <v>14.1</v>
      </c>
      <c r="K27" s="156">
        <v>20.2</v>
      </c>
      <c r="L27" s="156">
        <v>8.6999999999999993</v>
      </c>
    </row>
    <row r="28" spans="2:12">
      <c r="B28" s="11"/>
      <c r="C28" s="153">
        <v>2002</v>
      </c>
      <c r="D28" s="156">
        <v>13.2</v>
      </c>
      <c r="E28" s="155">
        <v>19</v>
      </c>
      <c r="F28" s="155">
        <v>7.9</v>
      </c>
      <c r="G28" s="155">
        <v>13.3</v>
      </c>
      <c r="H28" s="155">
        <v>18.899999999999999</v>
      </c>
      <c r="I28" s="155">
        <v>8</v>
      </c>
      <c r="J28" s="155">
        <v>13.6</v>
      </c>
      <c r="K28" s="155">
        <v>21.9</v>
      </c>
      <c r="L28" s="155">
        <v>6.8</v>
      </c>
    </row>
    <row r="29" spans="2:12">
      <c r="B29" s="11"/>
      <c r="C29" s="153">
        <v>2003</v>
      </c>
      <c r="D29" s="156">
        <v>13.6</v>
      </c>
      <c r="E29" s="155">
        <v>18.8</v>
      </c>
      <c r="F29" s="155">
        <v>8.8000000000000007</v>
      </c>
      <c r="G29" s="155">
        <v>13.4</v>
      </c>
      <c r="H29" s="155">
        <v>18.7</v>
      </c>
      <c r="I29" s="155">
        <v>8.6</v>
      </c>
      <c r="J29" s="155">
        <v>15.2</v>
      </c>
      <c r="K29" s="155">
        <v>21.1</v>
      </c>
      <c r="L29" s="155">
        <v>9.9</v>
      </c>
    </row>
    <row r="30" spans="2:12">
      <c r="B30" s="11"/>
      <c r="C30" s="153">
        <v>2004</v>
      </c>
      <c r="D30" s="156">
        <v>12.8</v>
      </c>
      <c r="E30" s="155">
        <v>17.8</v>
      </c>
      <c r="F30" s="155">
        <v>8.1999999999999993</v>
      </c>
      <c r="G30" s="155">
        <v>12.6</v>
      </c>
      <c r="H30" s="155">
        <v>17.100000000000001</v>
      </c>
      <c r="I30" s="155">
        <v>8.1999999999999993</v>
      </c>
      <c r="J30" s="155">
        <v>12.9</v>
      </c>
      <c r="K30" s="155">
        <v>20.3</v>
      </c>
      <c r="L30" s="155">
        <v>6.7</v>
      </c>
    </row>
    <row r="31" spans="2:12">
      <c r="B31" s="11"/>
      <c r="C31" s="153">
        <v>2005</v>
      </c>
      <c r="D31" s="156">
        <v>12.1</v>
      </c>
      <c r="E31" s="155">
        <v>17.600000000000001</v>
      </c>
      <c r="F31" s="155">
        <v>7</v>
      </c>
      <c r="G31" s="155">
        <v>12</v>
      </c>
      <c r="H31" s="155">
        <v>17.2</v>
      </c>
      <c r="I31" s="155">
        <v>7.2</v>
      </c>
      <c r="J31" s="155">
        <v>11.6</v>
      </c>
      <c r="K31" s="155">
        <v>17.899999999999999</v>
      </c>
      <c r="L31" s="155">
        <v>5.8</v>
      </c>
    </row>
    <row r="32" spans="2:12">
      <c r="B32" s="11"/>
      <c r="C32" s="153">
        <v>2006</v>
      </c>
      <c r="D32" s="156">
        <v>11.4</v>
      </c>
      <c r="E32" s="155">
        <v>16.600000000000001</v>
      </c>
      <c r="F32" s="155">
        <v>6.5</v>
      </c>
      <c r="G32" s="155">
        <v>11.5</v>
      </c>
      <c r="H32" s="155">
        <v>16.399999999999999</v>
      </c>
      <c r="I32" s="155">
        <v>6.7</v>
      </c>
      <c r="J32" s="155">
        <v>10.7</v>
      </c>
      <c r="K32" s="155">
        <v>18.2</v>
      </c>
      <c r="L32" s="155">
        <v>4.4000000000000004</v>
      </c>
    </row>
    <row r="33" spans="2:12">
      <c r="B33" s="11"/>
      <c r="C33" s="153">
        <v>2007</v>
      </c>
      <c r="D33" s="156">
        <v>11.7</v>
      </c>
      <c r="E33" s="155">
        <v>17.5</v>
      </c>
      <c r="F33" s="155">
        <v>6.4</v>
      </c>
      <c r="G33" s="155">
        <v>11.3</v>
      </c>
      <c r="H33" s="155">
        <v>16.5</v>
      </c>
      <c r="I33" s="155">
        <v>6.4</v>
      </c>
      <c r="J33" s="155">
        <v>12.2</v>
      </c>
      <c r="K33" s="155">
        <v>20.399999999999999</v>
      </c>
      <c r="L33" s="155">
        <v>5.5</v>
      </c>
    </row>
    <row r="34" spans="2:12">
      <c r="B34" s="11"/>
      <c r="C34" s="153">
        <v>2008</v>
      </c>
      <c r="D34" s="156">
        <v>10.8</v>
      </c>
      <c r="E34" s="155">
        <v>15.5</v>
      </c>
      <c r="F34" s="155">
        <v>6.4</v>
      </c>
      <c r="G34" s="155">
        <v>10.7</v>
      </c>
      <c r="H34" s="155">
        <v>15.4</v>
      </c>
      <c r="I34" s="155">
        <v>6.2</v>
      </c>
      <c r="J34" s="155">
        <v>9.6</v>
      </c>
      <c r="K34" s="155">
        <v>13.6</v>
      </c>
      <c r="L34" s="155">
        <v>6.1</v>
      </c>
    </row>
    <row r="35" spans="2:12">
      <c r="B35" s="11"/>
      <c r="C35" s="153">
        <v>2009</v>
      </c>
      <c r="D35" s="156">
        <v>9.5</v>
      </c>
      <c r="E35" s="155">
        <v>13.5</v>
      </c>
      <c r="F35" s="155">
        <v>5.7</v>
      </c>
      <c r="G35" s="155">
        <v>9.1</v>
      </c>
      <c r="H35" s="155">
        <v>12.8</v>
      </c>
      <c r="I35" s="155">
        <v>5.5</v>
      </c>
      <c r="J35" s="155">
        <v>11.6</v>
      </c>
      <c r="K35" s="155">
        <v>17.7</v>
      </c>
      <c r="L35" s="155">
        <v>6.6</v>
      </c>
    </row>
    <row r="36" spans="2:12">
      <c r="B36" s="11"/>
      <c r="C36" s="153">
        <v>2010</v>
      </c>
      <c r="D36" s="156">
        <v>10.199999999999999</v>
      </c>
      <c r="E36" s="155">
        <v>14.5</v>
      </c>
      <c r="F36" s="155">
        <v>6.3</v>
      </c>
      <c r="G36" s="155">
        <v>10.199999999999999</v>
      </c>
      <c r="H36" s="155">
        <v>14.4</v>
      </c>
      <c r="I36" s="155">
        <v>6.2</v>
      </c>
      <c r="J36" s="155">
        <v>10</v>
      </c>
      <c r="K36" s="155">
        <v>14.8</v>
      </c>
      <c r="L36" s="155">
        <v>5.9</v>
      </c>
    </row>
    <row r="37" spans="2:12">
      <c r="B37" s="11"/>
      <c r="C37" s="153">
        <v>2011</v>
      </c>
      <c r="D37" s="156">
        <v>9.6999999999999993</v>
      </c>
      <c r="E37" s="155">
        <v>14.1</v>
      </c>
      <c r="F37" s="155">
        <v>5.5</v>
      </c>
      <c r="G37" s="155">
        <v>9.6</v>
      </c>
      <c r="H37" s="155">
        <v>13.9</v>
      </c>
      <c r="I37" s="155">
        <v>5.5</v>
      </c>
      <c r="J37" s="155">
        <v>9.6999999999999993</v>
      </c>
      <c r="K37" s="155">
        <v>15.1</v>
      </c>
      <c r="L37" s="155">
        <v>5.2</v>
      </c>
    </row>
    <row r="38" spans="2:12">
      <c r="B38" s="11"/>
      <c r="C38" s="153">
        <v>2012</v>
      </c>
      <c r="D38" s="156">
        <v>10.3</v>
      </c>
      <c r="E38" s="155">
        <v>14.7</v>
      </c>
      <c r="F38" s="155">
        <v>6.2</v>
      </c>
      <c r="G38" s="155">
        <v>10.4</v>
      </c>
      <c r="H38" s="155">
        <v>14.7</v>
      </c>
      <c r="I38" s="155">
        <v>6.3</v>
      </c>
      <c r="J38" s="155">
        <v>10.5</v>
      </c>
      <c r="K38" s="155">
        <v>15</v>
      </c>
      <c r="L38" s="155">
        <v>6.6</v>
      </c>
    </row>
    <row r="39" spans="2:12">
      <c r="B39" s="11"/>
      <c r="C39" s="153">
        <v>2013</v>
      </c>
      <c r="D39" s="156">
        <v>10.3</v>
      </c>
      <c r="E39" s="155">
        <v>14.6</v>
      </c>
      <c r="F39" s="155">
        <v>6.2</v>
      </c>
      <c r="G39" s="155">
        <v>10</v>
      </c>
      <c r="H39" s="155">
        <v>14.2</v>
      </c>
      <c r="I39" s="155">
        <v>5.9</v>
      </c>
      <c r="J39" s="155">
        <v>12.9</v>
      </c>
      <c r="K39" s="155">
        <v>19.2</v>
      </c>
      <c r="L39" s="155">
        <v>7.8</v>
      </c>
    </row>
    <row r="40" spans="2:12">
      <c r="B40" s="11"/>
      <c r="C40" s="153">
        <v>2014</v>
      </c>
      <c r="D40" s="156">
        <v>9.6</v>
      </c>
      <c r="E40" s="155">
        <v>13.8</v>
      </c>
      <c r="F40" s="155">
        <v>5.7</v>
      </c>
      <c r="G40" s="155">
        <v>9.1999999999999993</v>
      </c>
      <c r="H40" s="155">
        <v>12.9</v>
      </c>
      <c r="I40" s="155">
        <v>5.6</v>
      </c>
      <c r="J40" s="155">
        <v>12.5</v>
      </c>
      <c r="K40" s="155">
        <v>19.5</v>
      </c>
      <c r="L40" s="155">
        <v>6.4</v>
      </c>
    </row>
    <row r="41" spans="2:12">
      <c r="B41" s="11"/>
      <c r="C41" s="153"/>
      <c r="D41" s="156"/>
      <c r="E41" s="155"/>
      <c r="F41" s="155"/>
      <c r="G41" s="155"/>
      <c r="H41" s="155"/>
      <c r="I41" s="155"/>
      <c r="J41" s="155"/>
      <c r="K41" s="155"/>
      <c r="L41" s="155"/>
    </row>
    <row r="42" spans="2:12">
      <c r="B42" s="62"/>
      <c r="C42" s="159" t="s">
        <v>166</v>
      </c>
      <c r="D42" s="189">
        <v>22.3</v>
      </c>
      <c r="E42" s="160">
        <v>33.6</v>
      </c>
      <c r="F42" s="160">
        <v>11.8</v>
      </c>
      <c r="G42" s="160">
        <v>22.6</v>
      </c>
      <c r="H42" s="160">
        <v>33.799999999999997</v>
      </c>
      <c r="I42" s="160">
        <v>12.2</v>
      </c>
      <c r="J42" s="160">
        <v>20.2</v>
      </c>
      <c r="K42" s="160">
        <v>34.200000000000003</v>
      </c>
      <c r="L42" s="160">
        <v>8.5</v>
      </c>
    </row>
    <row r="43" spans="2:12">
      <c r="B43" s="11"/>
      <c r="C43" s="153" t="s">
        <v>252</v>
      </c>
      <c r="D43" s="157">
        <v>21.3</v>
      </c>
      <c r="E43" s="46">
        <v>32.200000000000003</v>
      </c>
      <c r="F43" s="46">
        <v>11.2</v>
      </c>
      <c r="G43" s="46">
        <v>21.8</v>
      </c>
      <c r="H43" s="46">
        <v>32.6</v>
      </c>
      <c r="I43" s="46">
        <v>11.7</v>
      </c>
      <c r="J43" s="46">
        <v>18.8</v>
      </c>
      <c r="K43" s="46">
        <v>32.1</v>
      </c>
      <c r="L43" s="46">
        <v>7.9</v>
      </c>
    </row>
    <row r="44" spans="2:12">
      <c r="B44" s="11"/>
      <c r="C44" s="153" t="s">
        <v>253</v>
      </c>
      <c r="D44" s="157">
        <v>18.899999999999999</v>
      </c>
      <c r="E44" s="46">
        <v>28.3</v>
      </c>
      <c r="F44" s="46">
        <v>10.199999999999999</v>
      </c>
      <c r="G44" s="46">
        <v>19.2</v>
      </c>
      <c r="H44" s="46">
        <v>28.6</v>
      </c>
      <c r="I44" s="46">
        <v>10.5</v>
      </c>
      <c r="J44" s="46">
        <v>17.100000000000001</v>
      </c>
      <c r="K44" s="46">
        <v>28.5</v>
      </c>
      <c r="L44" s="46">
        <v>7.7</v>
      </c>
    </row>
    <row r="45" spans="2:12">
      <c r="B45" s="11"/>
      <c r="C45" s="153" t="s">
        <v>254</v>
      </c>
      <c r="D45" s="157">
        <v>18.2</v>
      </c>
      <c r="E45" s="46">
        <v>27.1</v>
      </c>
      <c r="F45" s="46">
        <v>10.1</v>
      </c>
      <c r="G45" s="46">
        <v>18.5</v>
      </c>
      <c r="H45" s="46">
        <v>27.3</v>
      </c>
      <c r="I45" s="46">
        <v>10.4</v>
      </c>
      <c r="J45" s="46">
        <v>16.899999999999999</v>
      </c>
      <c r="K45" s="46">
        <v>27.7</v>
      </c>
      <c r="L45" s="46">
        <v>7.9</v>
      </c>
    </row>
    <row r="46" spans="2:12">
      <c r="B46" s="11"/>
      <c r="C46" s="153" t="s">
        <v>255</v>
      </c>
      <c r="D46" s="157">
        <v>18.8</v>
      </c>
      <c r="E46" s="46">
        <v>27.8</v>
      </c>
      <c r="F46" s="46">
        <v>10.6</v>
      </c>
      <c r="G46" s="46">
        <v>19.2</v>
      </c>
      <c r="H46" s="46">
        <v>28</v>
      </c>
      <c r="I46" s="46">
        <v>11</v>
      </c>
      <c r="J46" s="46">
        <v>17.399999999999999</v>
      </c>
      <c r="K46" s="46">
        <v>28.9</v>
      </c>
      <c r="L46" s="46">
        <v>8</v>
      </c>
    </row>
    <row r="47" spans="2:12" ht="15.75">
      <c r="B47" s="152"/>
      <c r="C47" s="153" t="s">
        <v>256</v>
      </c>
      <c r="D47" s="157">
        <v>18.600000000000001</v>
      </c>
      <c r="E47" s="46">
        <v>27.2</v>
      </c>
      <c r="F47" s="46">
        <v>10.7</v>
      </c>
      <c r="G47" s="46">
        <v>18.8</v>
      </c>
      <c r="H47" s="46">
        <v>27.2</v>
      </c>
      <c r="I47" s="46">
        <v>10.9</v>
      </c>
      <c r="J47" s="46">
        <v>17.8</v>
      </c>
      <c r="K47" s="46">
        <v>29</v>
      </c>
      <c r="L47" s="46">
        <v>8.5</v>
      </c>
    </row>
    <row r="48" spans="2:12" ht="15.75">
      <c r="B48" s="161"/>
      <c r="C48" s="153" t="s">
        <v>257</v>
      </c>
      <c r="D48" s="157">
        <v>19.100000000000001</v>
      </c>
      <c r="E48" s="46">
        <v>28.1</v>
      </c>
      <c r="F48" s="46">
        <v>10.7</v>
      </c>
      <c r="G48" s="46">
        <v>19.3</v>
      </c>
      <c r="H48" s="46">
        <v>28.1</v>
      </c>
      <c r="I48" s="46">
        <v>11</v>
      </c>
      <c r="J48" s="46">
        <v>18.7</v>
      </c>
      <c r="K48" s="46">
        <v>30.9</v>
      </c>
      <c r="L48" s="46">
        <v>8.6999999999999993</v>
      </c>
    </row>
    <row r="49" spans="2:12">
      <c r="B49" s="11"/>
      <c r="C49" s="153" t="s">
        <v>258</v>
      </c>
      <c r="D49" s="157">
        <v>19.2</v>
      </c>
      <c r="E49" s="46">
        <v>27.9</v>
      </c>
      <c r="F49" s="46">
        <v>11.2</v>
      </c>
      <c r="G49" s="46">
        <v>19.5</v>
      </c>
      <c r="H49" s="46">
        <v>28</v>
      </c>
      <c r="I49" s="46">
        <v>11.5</v>
      </c>
      <c r="J49" s="46">
        <v>18.399999999999999</v>
      </c>
      <c r="K49" s="46">
        <v>29.7</v>
      </c>
      <c r="L49" s="46">
        <v>9</v>
      </c>
    </row>
    <row r="50" spans="2:12">
      <c r="B50" s="11"/>
      <c r="C50" s="153" t="s">
        <v>259</v>
      </c>
      <c r="D50" s="157">
        <v>19.5</v>
      </c>
      <c r="E50" s="46">
        <v>28.2</v>
      </c>
      <c r="F50" s="46">
        <v>11.5</v>
      </c>
      <c r="G50" s="46">
        <v>19.7</v>
      </c>
      <c r="H50" s="46">
        <v>28.1</v>
      </c>
      <c r="I50" s="46">
        <v>11.7</v>
      </c>
      <c r="J50" s="46">
        <v>19.399999999999999</v>
      </c>
      <c r="K50" s="46">
        <v>31.6</v>
      </c>
      <c r="L50" s="46">
        <v>9.5</v>
      </c>
    </row>
    <row r="51" spans="2:12">
      <c r="B51" s="11"/>
      <c r="C51" s="153" t="s">
        <v>260</v>
      </c>
      <c r="D51" s="157">
        <v>18.8</v>
      </c>
      <c r="E51" s="46">
        <v>26.9</v>
      </c>
      <c r="F51" s="46">
        <v>11.4</v>
      </c>
      <c r="G51" s="46">
        <v>19</v>
      </c>
      <c r="H51" s="46">
        <v>26.7</v>
      </c>
      <c r="I51" s="46">
        <v>11.7</v>
      </c>
      <c r="J51" s="46">
        <v>19.2</v>
      </c>
      <c r="K51" s="46">
        <v>31.1</v>
      </c>
      <c r="L51" s="46">
        <v>9.5</v>
      </c>
    </row>
    <row r="52" spans="2:12">
      <c r="B52" s="11"/>
      <c r="C52" s="153" t="s">
        <v>167</v>
      </c>
      <c r="D52" s="157">
        <v>18.5</v>
      </c>
      <c r="E52" s="46">
        <v>26.5</v>
      </c>
      <c r="F52" s="46">
        <v>11</v>
      </c>
      <c r="G52" s="46">
        <v>18.5</v>
      </c>
      <c r="H52" s="46">
        <v>26.3</v>
      </c>
      <c r="I52" s="46">
        <v>11.2</v>
      </c>
      <c r="J52" s="46">
        <v>18.8</v>
      </c>
      <c r="K52" s="46">
        <v>29.9</v>
      </c>
      <c r="L52" s="46">
        <v>9.6</v>
      </c>
    </row>
    <row r="53" spans="2:12">
      <c r="B53" s="11"/>
      <c r="C53" s="153" t="s">
        <v>168</v>
      </c>
      <c r="D53" s="157">
        <v>17</v>
      </c>
      <c r="E53" s="46">
        <v>24.4</v>
      </c>
      <c r="F53" s="46">
        <v>10.3</v>
      </c>
      <c r="G53" s="46">
        <v>17.2</v>
      </c>
      <c r="H53" s="46">
        <v>24.3</v>
      </c>
      <c r="I53" s="46">
        <v>10.5</v>
      </c>
      <c r="J53" s="46">
        <v>17.2</v>
      </c>
      <c r="K53" s="46">
        <v>27.2</v>
      </c>
      <c r="L53" s="46">
        <v>8.9</v>
      </c>
    </row>
    <row r="54" spans="2:12">
      <c r="B54" s="11"/>
      <c r="C54" s="153">
        <v>1992</v>
      </c>
      <c r="D54" s="157">
        <v>15.9</v>
      </c>
      <c r="E54" s="46">
        <v>22.7</v>
      </c>
      <c r="F54" s="46">
        <v>9.8000000000000007</v>
      </c>
      <c r="G54" s="46">
        <v>16</v>
      </c>
      <c r="H54" s="46">
        <v>22.5</v>
      </c>
      <c r="I54" s="46">
        <v>9.9</v>
      </c>
      <c r="J54" s="46">
        <v>16.600000000000001</v>
      </c>
      <c r="K54" s="46">
        <v>26.1</v>
      </c>
      <c r="L54" s="46">
        <v>8.9</v>
      </c>
    </row>
    <row r="55" spans="2:12">
      <c r="B55" s="11"/>
      <c r="C55" s="154" t="s">
        <v>170</v>
      </c>
      <c r="D55" s="156">
        <v>16.2</v>
      </c>
      <c r="E55" s="155">
        <v>23</v>
      </c>
      <c r="F55" s="155">
        <v>9.9</v>
      </c>
      <c r="G55" s="155">
        <v>16.2</v>
      </c>
      <c r="H55" s="155">
        <v>22.9</v>
      </c>
      <c r="I55" s="155">
        <v>10</v>
      </c>
      <c r="J55" s="155">
        <v>16.8</v>
      </c>
      <c r="K55" s="155">
        <v>26.7</v>
      </c>
      <c r="L55" s="155">
        <v>8.6999999999999993</v>
      </c>
    </row>
    <row r="56" spans="2:12">
      <c r="B56" s="162"/>
      <c r="C56" s="153">
        <v>1994</v>
      </c>
      <c r="D56" s="156">
        <v>16.3</v>
      </c>
      <c r="E56" s="163">
        <v>22.9</v>
      </c>
      <c r="F56" s="163">
        <v>10.3</v>
      </c>
      <c r="G56" s="163">
        <v>16.3</v>
      </c>
      <c r="H56" s="163">
        <v>22.8</v>
      </c>
      <c r="I56" s="163">
        <v>10.3</v>
      </c>
      <c r="J56" s="163">
        <v>17</v>
      </c>
      <c r="K56" s="163">
        <v>25.8</v>
      </c>
      <c r="L56" s="163">
        <v>9.8000000000000007</v>
      </c>
    </row>
    <row r="57" spans="2:12" s="14" customFormat="1">
      <c r="B57" s="162"/>
      <c r="C57" s="154" t="s">
        <v>56</v>
      </c>
      <c r="D57" s="156">
        <v>16.5</v>
      </c>
      <c r="E57" s="164">
        <v>23.1</v>
      </c>
      <c r="F57" s="164">
        <v>10.4</v>
      </c>
      <c r="G57" s="164">
        <v>16.5</v>
      </c>
      <c r="H57" s="164">
        <v>22.9</v>
      </c>
      <c r="I57" s="164">
        <v>10.6</v>
      </c>
      <c r="J57" s="164">
        <v>16.899999999999999</v>
      </c>
      <c r="K57" s="164">
        <v>26.4</v>
      </c>
      <c r="L57" s="164">
        <v>9.1</v>
      </c>
    </row>
    <row r="58" spans="2:12">
      <c r="B58" s="162"/>
      <c r="C58" s="154" t="s">
        <v>57</v>
      </c>
      <c r="D58" s="156">
        <v>16.5</v>
      </c>
      <c r="E58" s="164">
        <v>22.8</v>
      </c>
      <c r="F58" s="164">
        <v>10.6</v>
      </c>
      <c r="G58" s="164">
        <v>16.5</v>
      </c>
      <c r="H58" s="164">
        <v>22.7</v>
      </c>
      <c r="I58" s="164">
        <v>10.7</v>
      </c>
      <c r="J58" s="164">
        <v>17</v>
      </c>
      <c r="K58" s="164">
        <v>25.9</v>
      </c>
      <c r="L58" s="164">
        <v>9.6</v>
      </c>
    </row>
    <row r="59" spans="2:12" ht="15.75">
      <c r="B59" s="152" t="s">
        <v>54</v>
      </c>
      <c r="C59" s="154" t="s">
        <v>58</v>
      </c>
      <c r="D59" s="156">
        <v>16.3</v>
      </c>
      <c r="E59" s="164">
        <v>22.4</v>
      </c>
      <c r="F59" s="164">
        <v>10.6</v>
      </c>
      <c r="G59" s="164">
        <v>16.2</v>
      </c>
      <c r="H59" s="164">
        <v>22.2</v>
      </c>
      <c r="I59" s="164">
        <v>10.6</v>
      </c>
      <c r="J59" s="164">
        <v>17.3</v>
      </c>
      <c r="K59" s="164">
        <v>25.6</v>
      </c>
      <c r="L59" s="164">
        <v>10.199999999999999</v>
      </c>
    </row>
    <row r="60" spans="2:12" ht="15.75">
      <c r="B60" s="161" t="s">
        <v>55</v>
      </c>
      <c r="C60" s="154" t="s">
        <v>59</v>
      </c>
      <c r="D60" s="164">
        <v>16.100000000000001</v>
      </c>
      <c r="E60" s="164">
        <v>22.4</v>
      </c>
      <c r="F60" s="164">
        <v>10.3</v>
      </c>
      <c r="G60" s="164">
        <v>16.100000000000001</v>
      </c>
      <c r="H60" s="164">
        <v>22.2</v>
      </c>
      <c r="I60" s="164">
        <v>10.4</v>
      </c>
      <c r="J60" s="164">
        <v>17.2</v>
      </c>
      <c r="K60" s="164">
        <v>26.2</v>
      </c>
      <c r="L60" s="164">
        <v>9.6999999999999993</v>
      </c>
    </row>
    <row r="61" spans="2:12">
      <c r="B61" s="162"/>
      <c r="C61" s="153">
        <v>1999</v>
      </c>
      <c r="D61" s="123">
        <v>15.5</v>
      </c>
      <c r="E61" s="164">
        <v>21.8</v>
      </c>
      <c r="F61" s="164">
        <v>9.8000000000000007</v>
      </c>
      <c r="G61" s="164">
        <v>15.6</v>
      </c>
      <c r="H61" s="164">
        <v>21.8</v>
      </c>
      <c r="I61" s="164">
        <v>9.9</v>
      </c>
      <c r="J61" s="164">
        <v>16.2</v>
      </c>
      <c r="K61" s="164">
        <v>24.7</v>
      </c>
      <c r="L61" s="164">
        <v>9.1999999999999993</v>
      </c>
    </row>
    <row r="62" spans="2:12">
      <c r="B62" s="162"/>
      <c r="C62" s="8">
        <v>2000</v>
      </c>
      <c r="D62" s="123">
        <v>15.7</v>
      </c>
      <c r="E62" s="123">
        <v>22.2</v>
      </c>
      <c r="F62" s="123">
        <v>9.6999999999999993</v>
      </c>
      <c r="G62" s="123">
        <v>15.9</v>
      </c>
      <c r="H62" s="123">
        <v>22.2</v>
      </c>
      <c r="I62" s="123">
        <v>9.9</v>
      </c>
      <c r="J62" s="123">
        <v>16</v>
      </c>
      <c r="K62" s="123">
        <v>24.8</v>
      </c>
      <c r="L62" s="123">
        <v>8.6</v>
      </c>
    </row>
    <row r="63" spans="2:12">
      <c r="B63" s="162"/>
      <c r="C63" s="8">
        <v>2001</v>
      </c>
      <c r="D63" s="123">
        <v>15.3</v>
      </c>
      <c r="E63" s="123">
        <v>21.8</v>
      </c>
      <c r="F63" s="123">
        <v>9.3000000000000007</v>
      </c>
      <c r="G63" s="123">
        <v>15.6</v>
      </c>
      <c r="H63" s="123">
        <v>22</v>
      </c>
      <c r="I63" s="123">
        <v>9.5</v>
      </c>
      <c r="J63" s="123">
        <v>15.4</v>
      </c>
      <c r="K63" s="123">
        <v>23.5</v>
      </c>
      <c r="L63" s="123">
        <v>8.5</v>
      </c>
    </row>
    <row r="64" spans="2:12">
      <c r="B64" s="162"/>
      <c r="C64" s="8">
        <v>2002</v>
      </c>
      <c r="D64" s="123">
        <v>15.7</v>
      </c>
      <c r="E64" s="123">
        <v>22.1</v>
      </c>
      <c r="F64" s="123">
        <v>9.6</v>
      </c>
      <c r="G64" s="123">
        <v>16</v>
      </c>
      <c r="H64" s="123">
        <v>22.4</v>
      </c>
      <c r="I64" s="123">
        <v>9.8000000000000007</v>
      </c>
      <c r="J64" s="123">
        <v>15</v>
      </c>
      <c r="K64" s="123">
        <v>23.2</v>
      </c>
      <c r="L64" s="123">
        <v>8.1999999999999993</v>
      </c>
    </row>
    <row r="65" spans="2:12">
      <c r="B65" s="162"/>
      <c r="C65" s="8">
        <v>2003</v>
      </c>
      <c r="D65" s="123">
        <v>15.3</v>
      </c>
      <c r="E65" s="123">
        <v>21.6</v>
      </c>
      <c r="F65" s="123">
        <v>9.3000000000000007</v>
      </c>
      <c r="G65" s="123">
        <v>15.7</v>
      </c>
      <c r="H65" s="123">
        <v>21.9</v>
      </c>
      <c r="I65" s="123">
        <v>9.5</v>
      </c>
      <c r="J65" s="123">
        <v>14.9</v>
      </c>
      <c r="K65" s="123">
        <v>22.7</v>
      </c>
      <c r="L65" s="123">
        <v>8.3000000000000007</v>
      </c>
    </row>
    <row r="66" spans="2:12">
      <c r="B66" s="162"/>
      <c r="C66" s="8">
        <v>2004</v>
      </c>
      <c r="D66" s="123">
        <v>15.2</v>
      </c>
      <c r="E66" s="123">
        <v>21.4</v>
      </c>
      <c r="F66" s="123">
        <v>9.3000000000000007</v>
      </c>
      <c r="G66" s="123">
        <v>15.6</v>
      </c>
      <c r="H66" s="123">
        <v>21.8</v>
      </c>
      <c r="I66" s="123">
        <v>9.5</v>
      </c>
      <c r="J66" s="123">
        <v>14.8</v>
      </c>
      <c r="K66" s="123">
        <v>22.7</v>
      </c>
      <c r="L66" s="123">
        <v>8.1</v>
      </c>
    </row>
    <row r="67" spans="2:12">
      <c r="B67" s="162"/>
      <c r="C67" s="8">
        <v>2005</v>
      </c>
      <c r="D67" s="123">
        <v>15.2</v>
      </c>
      <c r="E67" s="123">
        <v>21.7</v>
      </c>
      <c r="F67" s="123">
        <v>8.9</v>
      </c>
      <c r="G67" s="123">
        <v>15.6</v>
      </c>
      <c r="H67" s="123">
        <v>22.2</v>
      </c>
      <c r="I67" s="123">
        <v>9.1999999999999993</v>
      </c>
      <c r="J67" s="123">
        <v>14.5</v>
      </c>
      <c r="K67" s="123">
        <v>22.5</v>
      </c>
      <c r="L67" s="123">
        <v>7.6</v>
      </c>
    </row>
    <row r="68" spans="2:12">
      <c r="B68" s="162"/>
      <c r="C68" s="8">
        <v>2006</v>
      </c>
      <c r="D68" s="123">
        <v>15</v>
      </c>
      <c r="E68" s="123">
        <v>21.4</v>
      </c>
      <c r="F68" s="123">
        <v>8.8000000000000007</v>
      </c>
      <c r="G68" s="123">
        <v>15.4</v>
      </c>
      <c r="H68" s="123">
        <v>21.8</v>
      </c>
      <c r="I68" s="123">
        <v>9.1</v>
      </c>
      <c r="J68" s="123">
        <v>14.6</v>
      </c>
      <c r="K68" s="123">
        <v>22.6</v>
      </c>
      <c r="L68" s="123">
        <v>7.8</v>
      </c>
    </row>
    <row r="69" spans="2:12">
      <c r="B69" s="162"/>
      <c r="C69" s="8">
        <v>2007</v>
      </c>
      <c r="D69" s="123">
        <v>14.4</v>
      </c>
      <c r="E69" s="123">
        <v>20.9</v>
      </c>
      <c r="F69" s="123">
        <v>8.1999999999999993</v>
      </c>
      <c r="G69" s="123">
        <v>14.8</v>
      </c>
      <c r="H69" s="123">
        <v>21.3</v>
      </c>
      <c r="I69" s="123">
        <v>8.5</v>
      </c>
      <c r="J69" s="123">
        <v>14.1</v>
      </c>
      <c r="K69" s="123">
        <v>22.5</v>
      </c>
      <c r="L69" s="123">
        <v>7</v>
      </c>
    </row>
    <row r="70" spans="2:12">
      <c r="B70" s="162"/>
      <c r="C70" s="8">
        <v>2008</v>
      </c>
      <c r="D70" s="123">
        <v>12.9</v>
      </c>
      <c r="E70" s="123">
        <v>18.8</v>
      </c>
      <c r="F70" s="123">
        <v>7.3</v>
      </c>
      <c r="G70" s="123">
        <v>13.3</v>
      </c>
      <c r="H70" s="123">
        <v>19.3</v>
      </c>
      <c r="I70" s="123">
        <v>7.5</v>
      </c>
      <c r="J70" s="123">
        <v>12.3</v>
      </c>
      <c r="K70" s="123">
        <v>19.100000000000001</v>
      </c>
      <c r="L70" s="123">
        <v>6.5</v>
      </c>
    </row>
    <row r="71" spans="2:12">
      <c r="B71" s="162"/>
      <c r="C71" s="8">
        <v>2009</v>
      </c>
      <c r="D71" s="123">
        <v>11.7</v>
      </c>
      <c r="E71" s="123">
        <v>16.8</v>
      </c>
      <c r="F71" s="123">
        <v>6.8</v>
      </c>
      <c r="G71" s="123">
        <v>11.9</v>
      </c>
      <c r="H71" s="123">
        <v>17.100000000000001</v>
      </c>
      <c r="I71" s="123">
        <v>6.9</v>
      </c>
      <c r="J71" s="123">
        <v>11.7</v>
      </c>
      <c r="K71" s="123">
        <v>18</v>
      </c>
      <c r="L71" s="123">
        <v>6.3</v>
      </c>
    </row>
    <row r="72" spans="2:12">
      <c r="B72" s="162"/>
      <c r="C72" s="8">
        <v>2010</v>
      </c>
      <c r="D72" s="123">
        <v>11.3</v>
      </c>
      <c r="E72" s="123">
        <v>16.2</v>
      </c>
      <c r="F72" s="123">
        <v>6.5</v>
      </c>
      <c r="G72" s="123">
        <v>11.7</v>
      </c>
      <c r="H72" s="123">
        <v>16.7</v>
      </c>
      <c r="I72" s="123">
        <v>6.8</v>
      </c>
      <c r="J72" s="123">
        <v>10.9</v>
      </c>
      <c r="K72" s="123">
        <v>16.7</v>
      </c>
      <c r="L72" s="123">
        <v>5.9</v>
      </c>
    </row>
    <row r="73" spans="2:12">
      <c r="B73" s="162"/>
      <c r="C73" s="8">
        <v>2011</v>
      </c>
      <c r="D73" s="123">
        <v>11.3</v>
      </c>
      <c r="E73" s="123">
        <v>16.3</v>
      </c>
      <c r="F73" s="123">
        <v>6.5</v>
      </c>
      <c r="G73" s="123">
        <v>11.9</v>
      </c>
      <c r="H73" s="123">
        <v>16.899999999999999</v>
      </c>
      <c r="I73" s="123">
        <v>6.9</v>
      </c>
      <c r="J73" s="123">
        <v>10.5</v>
      </c>
      <c r="K73" s="123">
        <v>15.8</v>
      </c>
      <c r="L73" s="123">
        <v>5.7</v>
      </c>
    </row>
    <row r="74" spans="2:12">
      <c r="B74" s="162"/>
      <c r="C74" s="8">
        <v>2012</v>
      </c>
      <c r="D74" s="123">
        <v>11.4</v>
      </c>
      <c r="E74" s="123">
        <v>16.5</v>
      </c>
      <c r="F74" s="123">
        <v>6.5</v>
      </c>
      <c r="G74" s="123">
        <v>11.8</v>
      </c>
      <c r="H74" s="123">
        <v>17</v>
      </c>
      <c r="I74" s="123">
        <v>6.8</v>
      </c>
      <c r="J74" s="123">
        <v>11.3</v>
      </c>
      <c r="K74" s="123">
        <v>17.399999999999999</v>
      </c>
      <c r="L74" s="123">
        <v>5.9</v>
      </c>
    </row>
    <row r="75" spans="2:12">
      <c r="B75" s="162"/>
      <c r="C75" s="8">
        <v>2013</v>
      </c>
      <c r="D75" s="123">
        <v>10.9</v>
      </c>
      <c r="E75" s="123">
        <v>15.9</v>
      </c>
      <c r="F75" s="123">
        <v>6.2</v>
      </c>
      <c r="G75" s="123">
        <v>11.3</v>
      </c>
      <c r="H75" s="123">
        <v>16.3</v>
      </c>
      <c r="I75" s="123">
        <v>6.4</v>
      </c>
      <c r="J75" s="123">
        <v>10.9</v>
      </c>
      <c r="K75" s="123">
        <v>17</v>
      </c>
      <c r="L75" s="123">
        <v>5.7</v>
      </c>
    </row>
    <row r="76" spans="2:12">
      <c r="B76" s="162"/>
      <c r="C76" s="8">
        <v>2014</v>
      </c>
      <c r="D76" s="123">
        <v>10.8</v>
      </c>
      <c r="E76" s="123">
        <v>15.8</v>
      </c>
      <c r="F76" s="123">
        <v>6.1</v>
      </c>
      <c r="G76" s="123">
        <v>11.1</v>
      </c>
      <c r="H76" s="123">
        <v>16.100000000000001</v>
      </c>
      <c r="I76" s="123">
        <v>6.3</v>
      </c>
      <c r="J76" s="123">
        <v>11.1</v>
      </c>
      <c r="K76" s="123">
        <v>17.399999999999999</v>
      </c>
      <c r="L76" s="123">
        <v>5.6</v>
      </c>
    </row>
    <row r="77" spans="2:12">
      <c r="B77" s="167"/>
      <c r="C77" s="6"/>
      <c r="D77" s="171"/>
      <c r="E77" s="171"/>
      <c r="F77" s="171"/>
      <c r="G77" s="171"/>
      <c r="H77" s="171"/>
      <c r="I77" s="171"/>
      <c r="J77" s="171"/>
      <c r="K77" s="171"/>
      <c r="L77" s="171"/>
    </row>
    <row r="78" spans="2:12" ht="29.25" customHeight="1">
      <c r="B78" s="350" t="s">
        <v>630</v>
      </c>
      <c r="C78" s="351"/>
      <c r="D78" s="351"/>
      <c r="E78" s="351"/>
      <c r="F78" s="351"/>
      <c r="G78" s="351"/>
      <c r="H78" s="351"/>
      <c r="I78" s="351"/>
      <c r="J78" s="351"/>
      <c r="K78" s="351"/>
      <c r="L78" s="351"/>
    </row>
    <row r="79" spans="2:12" ht="58.5" customHeight="1">
      <c r="B79" s="350" t="s">
        <v>60</v>
      </c>
      <c r="C79" s="351"/>
      <c r="D79" s="351"/>
      <c r="E79" s="351"/>
      <c r="F79" s="351"/>
      <c r="G79" s="351"/>
      <c r="H79" s="351"/>
      <c r="I79" s="351"/>
      <c r="J79" s="351"/>
      <c r="K79" s="351"/>
      <c r="L79" s="351"/>
    </row>
    <row r="80" spans="2:12" ht="81" customHeight="1">
      <c r="B80" s="350" t="s">
        <v>121</v>
      </c>
      <c r="C80" s="351"/>
      <c r="D80" s="351"/>
      <c r="E80" s="351"/>
      <c r="F80" s="351"/>
      <c r="G80" s="351"/>
      <c r="H80" s="351"/>
      <c r="I80" s="351"/>
      <c r="J80" s="351"/>
      <c r="K80" s="351"/>
      <c r="L80" s="351"/>
    </row>
    <row r="81" spans="2:12" ht="30.75" customHeight="1">
      <c r="B81" s="350" t="s">
        <v>62</v>
      </c>
      <c r="C81" s="351"/>
      <c r="D81" s="351"/>
      <c r="E81" s="351"/>
      <c r="F81" s="351"/>
      <c r="G81" s="351"/>
      <c r="H81" s="351"/>
      <c r="I81" s="351"/>
      <c r="J81" s="351"/>
      <c r="K81" s="351"/>
      <c r="L81" s="351"/>
    </row>
  </sheetData>
  <mergeCells count="6">
    <mergeCell ref="B80:L80"/>
    <mergeCell ref="B81:L81"/>
    <mergeCell ref="B4:B5"/>
    <mergeCell ref="C4:C5"/>
    <mergeCell ref="B78:L78"/>
    <mergeCell ref="B79:L79"/>
  </mergeCells>
  <phoneticPr fontId="10"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workbookViewId="0"/>
  </sheetViews>
  <sheetFormatPr defaultColWidth="12.83203125" defaultRowHeight="15"/>
  <cols>
    <col min="1" max="1" width="4.5" style="2" customWidth="1"/>
    <col min="2" max="2" width="14.1640625" style="2" customWidth="1"/>
    <col min="3" max="3" width="10.5" style="2" customWidth="1"/>
    <col min="4" max="12" width="9.5" style="2" customWidth="1"/>
    <col min="13" max="34" width="12.83203125" style="2"/>
    <col min="35" max="35" width="6.1640625" style="2" customWidth="1"/>
    <col min="36" max="16384" width="12.83203125" style="2"/>
  </cols>
  <sheetData>
    <row r="1" spans="1:12" ht="15.75">
      <c r="A1" s="1"/>
      <c r="B1" s="148"/>
    </row>
    <row r="2" spans="1:12" ht="15.75">
      <c r="A2" s="212"/>
      <c r="B2" s="5" t="s">
        <v>119</v>
      </c>
      <c r="C2" s="4"/>
      <c r="D2" s="4"/>
      <c r="E2" s="4"/>
      <c r="F2" s="4"/>
      <c r="G2" s="4"/>
      <c r="H2" s="4"/>
      <c r="I2" s="4"/>
      <c r="J2" s="4"/>
      <c r="K2" s="4"/>
      <c r="L2" s="4"/>
    </row>
    <row r="3" spans="1:12">
      <c r="B3" s="3" t="s">
        <v>637</v>
      </c>
      <c r="C3" s="4"/>
      <c r="D3" s="4"/>
      <c r="E3" s="4"/>
      <c r="F3" s="4"/>
      <c r="G3" s="4"/>
      <c r="H3" s="4"/>
      <c r="I3" s="4"/>
      <c r="J3" s="4"/>
      <c r="K3" s="4"/>
      <c r="L3" s="4"/>
    </row>
    <row r="4" spans="1:12">
      <c r="B4" s="284" t="s">
        <v>51</v>
      </c>
      <c r="C4" s="284" t="s">
        <v>157</v>
      </c>
      <c r="D4" s="149" t="s">
        <v>543</v>
      </c>
      <c r="E4" s="56"/>
      <c r="F4" s="131"/>
      <c r="G4" s="150" t="s">
        <v>544</v>
      </c>
      <c r="H4" s="56"/>
      <c r="I4" s="131"/>
      <c r="J4" s="150" t="s">
        <v>545</v>
      </c>
      <c r="K4" s="56"/>
      <c r="L4" s="131"/>
    </row>
    <row r="5" spans="1:12">
      <c r="B5" s="285"/>
      <c r="C5" s="285"/>
      <c r="D5" s="151" t="s">
        <v>435</v>
      </c>
      <c r="E5" s="151" t="s">
        <v>549</v>
      </c>
      <c r="F5" s="151" t="s">
        <v>550</v>
      </c>
      <c r="G5" s="151" t="s">
        <v>435</v>
      </c>
      <c r="H5" s="151" t="s">
        <v>549</v>
      </c>
      <c r="I5" s="151" t="s">
        <v>550</v>
      </c>
      <c r="J5" s="151" t="s">
        <v>435</v>
      </c>
      <c r="K5" s="151" t="s">
        <v>549</v>
      </c>
      <c r="L5" s="151" t="s">
        <v>550</v>
      </c>
    </row>
    <row r="6" spans="1:12">
      <c r="B6" s="62"/>
      <c r="C6" s="153" t="s">
        <v>167</v>
      </c>
      <c r="D6" s="156">
        <v>4.9000000000000004</v>
      </c>
      <c r="E6" s="156">
        <v>5.8</v>
      </c>
      <c r="F6" s="156">
        <v>4.4000000000000004</v>
      </c>
      <c r="G6" s="156">
        <v>5.0999999999999996</v>
      </c>
      <c r="H6" s="156">
        <v>6.2</v>
      </c>
      <c r="I6" s="156">
        <v>4.5</v>
      </c>
      <c r="J6" s="156">
        <v>2.8</v>
      </c>
      <c r="K6" s="166" t="s">
        <v>292</v>
      </c>
      <c r="L6" s="166" t="s">
        <v>292</v>
      </c>
    </row>
    <row r="7" spans="1:12">
      <c r="B7" s="11"/>
      <c r="C7" s="153" t="s">
        <v>168</v>
      </c>
      <c r="D7" s="156">
        <v>4.7</v>
      </c>
      <c r="E7" s="156">
        <v>5.4</v>
      </c>
      <c r="F7" s="156">
        <v>4.3</v>
      </c>
      <c r="G7" s="156">
        <v>4.8</v>
      </c>
      <c r="H7" s="156">
        <v>5.6</v>
      </c>
      <c r="I7" s="156">
        <v>4.4000000000000004</v>
      </c>
      <c r="J7" s="156">
        <v>3.5</v>
      </c>
      <c r="K7" s="166" t="s">
        <v>292</v>
      </c>
      <c r="L7" s="166" t="s">
        <v>292</v>
      </c>
    </row>
    <row r="8" spans="1:12">
      <c r="B8" s="11"/>
      <c r="C8" s="153" t="s">
        <v>169</v>
      </c>
      <c r="D8" s="156">
        <v>5.4</v>
      </c>
      <c r="E8" s="156">
        <v>5.7</v>
      </c>
      <c r="F8" s="156">
        <v>5.3</v>
      </c>
      <c r="G8" s="156">
        <v>5.7</v>
      </c>
      <c r="H8" s="156">
        <v>5.9</v>
      </c>
      <c r="I8" s="156">
        <v>5.6</v>
      </c>
      <c r="J8" s="156">
        <v>3.6</v>
      </c>
      <c r="K8" s="166" t="s">
        <v>292</v>
      </c>
      <c r="L8" s="166" t="s">
        <v>292</v>
      </c>
    </row>
    <row r="9" spans="1:12">
      <c r="B9" s="11"/>
      <c r="C9" s="153" t="s">
        <v>170</v>
      </c>
      <c r="D9" s="156">
        <v>5.8</v>
      </c>
      <c r="E9" s="156">
        <v>4.7</v>
      </c>
      <c r="F9" s="156">
        <v>6.4</v>
      </c>
      <c r="G9" s="156">
        <v>6</v>
      </c>
      <c r="H9" s="156">
        <v>4.5999999999999996</v>
      </c>
      <c r="I9" s="156">
        <v>6.7</v>
      </c>
      <c r="J9" s="156">
        <v>4.5</v>
      </c>
      <c r="K9" s="166" t="s">
        <v>292</v>
      </c>
      <c r="L9" s="166" t="s">
        <v>292</v>
      </c>
    </row>
    <row r="10" spans="1:12">
      <c r="B10" s="11"/>
      <c r="C10" s="153">
        <v>1994</v>
      </c>
      <c r="D10" s="156">
        <v>6.5</v>
      </c>
      <c r="E10" s="156">
        <v>6.8</v>
      </c>
      <c r="F10" s="156">
        <v>6.2</v>
      </c>
      <c r="G10" s="156">
        <v>6.7</v>
      </c>
      <c r="H10" s="156">
        <v>6.9</v>
      </c>
      <c r="I10" s="156">
        <v>6.5</v>
      </c>
      <c r="J10" s="156">
        <v>3.9</v>
      </c>
      <c r="K10" s="166" t="s">
        <v>292</v>
      </c>
      <c r="L10" s="166" t="s">
        <v>292</v>
      </c>
    </row>
    <row r="11" spans="1:12" s="14" customFormat="1">
      <c r="B11" s="11"/>
      <c r="C11" s="153">
        <v>1995</v>
      </c>
      <c r="D11" s="156">
        <v>6.9</v>
      </c>
      <c r="E11" s="156">
        <v>7</v>
      </c>
      <c r="F11" s="156">
        <v>6.9</v>
      </c>
      <c r="G11" s="156">
        <v>7.3</v>
      </c>
      <c r="H11" s="156">
        <v>7.6</v>
      </c>
      <c r="I11" s="156">
        <v>7.2</v>
      </c>
      <c r="J11" s="156">
        <v>3.9</v>
      </c>
      <c r="K11" s="166" t="s">
        <v>292</v>
      </c>
      <c r="L11" s="156">
        <v>4.5999999999999996</v>
      </c>
    </row>
    <row r="12" spans="1:12">
      <c r="B12" s="11"/>
      <c r="C12" s="153">
        <v>1996</v>
      </c>
      <c r="D12" s="156">
        <v>6.8</v>
      </c>
      <c r="E12" s="156">
        <v>6.4</v>
      </c>
      <c r="F12" s="156">
        <v>7</v>
      </c>
      <c r="G12" s="156">
        <v>7.2</v>
      </c>
      <c r="H12" s="156">
        <v>6.7</v>
      </c>
      <c r="I12" s="156">
        <v>7.4</v>
      </c>
      <c r="J12" s="156">
        <v>3.5</v>
      </c>
      <c r="K12" s="166" t="s">
        <v>292</v>
      </c>
      <c r="L12" s="166" t="s">
        <v>292</v>
      </c>
    </row>
    <row r="13" spans="1:12">
      <c r="B13" s="11"/>
      <c r="C13" s="153">
        <v>1997</v>
      </c>
      <c r="D13" s="156">
        <v>7.4</v>
      </c>
      <c r="E13" s="156">
        <v>7.3</v>
      </c>
      <c r="F13" s="156">
        <v>7.4</v>
      </c>
      <c r="G13" s="156">
        <v>7.8</v>
      </c>
      <c r="H13" s="156">
        <v>7.6</v>
      </c>
      <c r="I13" s="156">
        <v>7.9</v>
      </c>
      <c r="J13" s="156">
        <v>3.9</v>
      </c>
      <c r="K13" s="166" t="s">
        <v>292</v>
      </c>
      <c r="L13" s="156">
        <v>3.7</v>
      </c>
    </row>
    <row r="14" spans="1:12">
      <c r="B14" s="11"/>
      <c r="C14" s="153">
        <v>1998</v>
      </c>
      <c r="D14" s="156">
        <v>7.2</v>
      </c>
      <c r="E14" s="156">
        <v>6.5</v>
      </c>
      <c r="F14" s="156">
        <v>7.5</v>
      </c>
      <c r="G14" s="156">
        <v>7.3</v>
      </c>
      <c r="H14" s="156">
        <v>6.8</v>
      </c>
      <c r="I14" s="156">
        <v>7.5</v>
      </c>
      <c r="J14" s="156">
        <v>6.3</v>
      </c>
      <c r="K14" s="166" t="s">
        <v>292</v>
      </c>
      <c r="L14" s="156">
        <v>7</v>
      </c>
    </row>
    <row r="15" spans="1:12">
      <c r="B15" s="11"/>
      <c r="C15" s="153">
        <v>1999</v>
      </c>
      <c r="D15" s="156">
        <v>15.4</v>
      </c>
      <c r="E15" s="156">
        <v>13</v>
      </c>
      <c r="F15" s="156">
        <v>16.5</v>
      </c>
      <c r="G15" s="156">
        <v>16.100000000000001</v>
      </c>
      <c r="H15" s="156">
        <v>13.9</v>
      </c>
      <c r="I15" s="156">
        <v>17.100000000000001</v>
      </c>
      <c r="J15" s="156">
        <v>8.9</v>
      </c>
      <c r="K15" s="166" t="s">
        <v>292</v>
      </c>
      <c r="L15" s="156">
        <v>11</v>
      </c>
    </row>
    <row r="16" spans="1:12">
      <c r="B16" s="11"/>
      <c r="C16" s="153">
        <v>2000</v>
      </c>
      <c r="D16" s="156">
        <v>17.5</v>
      </c>
      <c r="E16" s="156">
        <v>14.9</v>
      </c>
      <c r="F16" s="156">
        <v>18.7</v>
      </c>
      <c r="G16" s="156">
        <v>18.2</v>
      </c>
      <c r="H16" s="156">
        <v>15.5</v>
      </c>
      <c r="I16" s="156">
        <v>19.5</v>
      </c>
      <c r="J16" s="156">
        <v>10.7</v>
      </c>
      <c r="K16" s="156">
        <v>9.5</v>
      </c>
      <c r="L16" s="156">
        <v>11.5</v>
      </c>
    </row>
    <row r="17" spans="2:12" ht="15.75">
      <c r="B17" s="152" t="s">
        <v>52</v>
      </c>
      <c r="C17" s="8">
        <v>2001</v>
      </c>
      <c r="D17" s="156">
        <v>18.7</v>
      </c>
      <c r="E17" s="156">
        <v>16.399999999999999</v>
      </c>
      <c r="F17" s="156">
        <v>19.7</v>
      </c>
      <c r="G17" s="156">
        <v>19.600000000000001</v>
      </c>
      <c r="H17" s="156">
        <v>17.3</v>
      </c>
      <c r="I17" s="156">
        <v>20.6</v>
      </c>
      <c r="J17" s="156">
        <v>10.7</v>
      </c>
      <c r="K17" s="156">
        <v>7.9</v>
      </c>
      <c r="L17" s="156">
        <v>12.2</v>
      </c>
    </row>
    <row r="18" spans="2:12">
      <c r="B18" s="11"/>
      <c r="C18" s="153">
        <v>2002</v>
      </c>
      <c r="D18" s="156">
        <v>19.899999999999999</v>
      </c>
      <c r="E18" s="155">
        <v>16.7</v>
      </c>
      <c r="F18" s="155">
        <v>21.4</v>
      </c>
      <c r="G18" s="155">
        <v>20.7</v>
      </c>
      <c r="H18" s="155">
        <v>17.3</v>
      </c>
      <c r="I18" s="155">
        <v>22.3</v>
      </c>
      <c r="J18" s="155">
        <v>12.3</v>
      </c>
      <c r="K18" s="155">
        <v>10.8</v>
      </c>
      <c r="L18" s="155">
        <v>13</v>
      </c>
    </row>
    <row r="19" spans="2:12">
      <c r="B19" s="11"/>
      <c r="C19" s="153">
        <v>2003</v>
      </c>
      <c r="D19" s="156">
        <v>21.2</v>
      </c>
      <c r="E19" s="155">
        <v>16.600000000000001</v>
      </c>
      <c r="F19" s="155">
        <v>23.4</v>
      </c>
      <c r="G19" s="155">
        <v>22.1</v>
      </c>
      <c r="H19" s="155">
        <v>17.100000000000001</v>
      </c>
      <c r="I19" s="155">
        <v>24.6</v>
      </c>
      <c r="J19" s="155">
        <v>12.8</v>
      </c>
      <c r="K19" s="155">
        <v>13.6</v>
      </c>
      <c r="L19" s="155">
        <v>12.3</v>
      </c>
    </row>
    <row r="20" spans="2:12">
      <c r="B20" s="11"/>
      <c r="C20" s="153">
        <v>2004</v>
      </c>
      <c r="D20" s="156">
        <v>22</v>
      </c>
      <c r="E20" s="155">
        <v>18.2</v>
      </c>
      <c r="F20" s="155">
        <v>23.8</v>
      </c>
      <c r="G20" s="155">
        <v>22.8</v>
      </c>
      <c r="H20" s="155">
        <v>19</v>
      </c>
      <c r="I20" s="155">
        <v>24.7</v>
      </c>
      <c r="J20" s="155">
        <v>13.6</v>
      </c>
      <c r="K20" s="155">
        <v>11.1</v>
      </c>
      <c r="L20" s="155">
        <v>14.5</v>
      </c>
    </row>
    <row r="21" spans="2:12">
      <c r="B21" s="11"/>
      <c r="C21" s="153">
        <v>2005</v>
      </c>
      <c r="D21" s="156">
        <v>22.8</v>
      </c>
      <c r="E21" s="155">
        <v>17.5</v>
      </c>
      <c r="F21" s="155">
        <v>25.5</v>
      </c>
      <c r="G21" s="155">
        <v>23.9</v>
      </c>
      <c r="H21" s="155">
        <v>18.3</v>
      </c>
      <c r="I21" s="155">
        <v>26.8</v>
      </c>
      <c r="J21" s="155">
        <v>12.5</v>
      </c>
      <c r="K21" s="155">
        <v>10.1</v>
      </c>
      <c r="L21" s="155">
        <v>13.8</v>
      </c>
    </row>
    <row r="22" spans="2:12">
      <c r="B22" s="11"/>
      <c r="C22" s="153">
        <v>2006</v>
      </c>
      <c r="D22" s="156">
        <v>22</v>
      </c>
      <c r="E22" s="155">
        <v>17.399999999999999</v>
      </c>
      <c r="F22" s="155">
        <v>24.4</v>
      </c>
      <c r="G22" s="155">
        <v>22.8</v>
      </c>
      <c r="H22" s="155">
        <v>18.2</v>
      </c>
      <c r="I22" s="155">
        <v>25.2</v>
      </c>
      <c r="J22" s="155">
        <v>13.6</v>
      </c>
      <c r="K22" s="155">
        <v>8.6999999999999993</v>
      </c>
      <c r="L22" s="155">
        <v>16.2</v>
      </c>
    </row>
    <row r="23" spans="2:12">
      <c r="B23" s="11"/>
      <c r="C23" s="153">
        <v>2007</v>
      </c>
      <c r="D23" s="156">
        <v>22.4</v>
      </c>
      <c r="E23" s="155">
        <v>18.399999999999999</v>
      </c>
      <c r="F23" s="155">
        <v>24.4</v>
      </c>
      <c r="G23" s="155">
        <v>23.4</v>
      </c>
      <c r="H23" s="155">
        <v>19.3</v>
      </c>
      <c r="I23" s="155">
        <v>25.5</v>
      </c>
      <c r="J23" s="155">
        <v>12.4</v>
      </c>
      <c r="K23" s="155">
        <v>9.5</v>
      </c>
      <c r="L23" s="155">
        <v>13.9</v>
      </c>
    </row>
    <row r="24" spans="2:12">
      <c r="B24" s="11"/>
      <c r="C24" s="153">
        <v>2008</v>
      </c>
      <c r="D24" s="156">
        <v>24.8</v>
      </c>
      <c r="E24" s="155">
        <v>21.2</v>
      </c>
      <c r="F24" s="155">
        <v>26.5</v>
      </c>
      <c r="G24" s="155">
        <v>25.9</v>
      </c>
      <c r="H24" s="155">
        <v>21.9</v>
      </c>
      <c r="I24" s="155">
        <v>27.9</v>
      </c>
      <c r="J24" s="155">
        <v>14.6</v>
      </c>
      <c r="K24" s="155">
        <v>14.8</v>
      </c>
      <c r="L24" s="155">
        <v>14.7</v>
      </c>
    </row>
    <row r="25" spans="2:12">
      <c r="B25" s="11"/>
      <c r="C25" s="153">
        <v>2009</v>
      </c>
      <c r="D25" s="156">
        <v>22.6</v>
      </c>
      <c r="E25" s="155">
        <v>19.100000000000001</v>
      </c>
      <c r="F25" s="155">
        <v>24.5</v>
      </c>
      <c r="G25" s="155">
        <v>23.7</v>
      </c>
      <c r="H25" s="155">
        <v>19.899999999999999</v>
      </c>
      <c r="I25" s="155">
        <v>25.8</v>
      </c>
      <c r="J25" s="155">
        <v>12.8</v>
      </c>
      <c r="K25" s="155">
        <v>10.6</v>
      </c>
      <c r="L25" s="155">
        <v>13.8</v>
      </c>
    </row>
    <row r="26" spans="2:12">
      <c r="B26" s="11"/>
      <c r="C26" s="153">
        <v>2010</v>
      </c>
      <c r="D26" s="156">
        <v>23.9</v>
      </c>
      <c r="E26" s="155">
        <v>20.3</v>
      </c>
      <c r="F26" s="155">
        <v>25.9</v>
      </c>
      <c r="G26" s="155">
        <v>24.8</v>
      </c>
      <c r="H26" s="155">
        <v>20.9</v>
      </c>
      <c r="I26" s="155">
        <v>27</v>
      </c>
      <c r="J26" s="155">
        <v>15.6</v>
      </c>
      <c r="K26" s="155">
        <v>15.6</v>
      </c>
      <c r="L26" s="155">
        <v>15.6</v>
      </c>
    </row>
    <row r="27" spans="2:12">
      <c r="B27" s="11"/>
      <c r="C27" s="153">
        <v>2011</v>
      </c>
      <c r="D27" s="156">
        <v>24.7</v>
      </c>
      <c r="E27" s="155">
        <v>21.2</v>
      </c>
      <c r="F27" s="155">
        <v>26.6</v>
      </c>
      <c r="G27" s="155">
        <v>25.3</v>
      </c>
      <c r="H27" s="155">
        <v>21.5</v>
      </c>
      <c r="I27" s="155">
        <v>27.4</v>
      </c>
      <c r="J27" s="155">
        <v>19.3</v>
      </c>
      <c r="K27" s="155">
        <v>17.399999999999999</v>
      </c>
      <c r="L27" s="155">
        <v>20</v>
      </c>
    </row>
    <row r="28" spans="2:12">
      <c r="B28" s="11"/>
      <c r="C28" s="153">
        <v>2012</v>
      </c>
      <c r="D28" s="156">
        <v>25.7</v>
      </c>
      <c r="E28" s="155">
        <v>21.2</v>
      </c>
      <c r="F28" s="155">
        <v>28.3</v>
      </c>
      <c r="G28" s="155">
        <v>26.7</v>
      </c>
      <c r="H28" s="155">
        <v>22</v>
      </c>
      <c r="I28" s="155">
        <v>29.5</v>
      </c>
      <c r="J28" s="155">
        <v>16.899999999999999</v>
      </c>
      <c r="K28" s="155">
        <v>14</v>
      </c>
      <c r="L28" s="155">
        <v>18.3</v>
      </c>
    </row>
    <row r="29" spans="2:12">
      <c r="B29" s="11"/>
      <c r="C29" s="153">
        <v>2013</v>
      </c>
      <c r="D29" s="156">
        <v>26.5</v>
      </c>
      <c r="E29" s="155">
        <v>22</v>
      </c>
      <c r="F29" s="155">
        <v>28.8</v>
      </c>
      <c r="G29" s="155">
        <v>27.3</v>
      </c>
      <c r="H29" s="155">
        <v>22.4</v>
      </c>
      <c r="I29" s="155">
        <v>29.9</v>
      </c>
      <c r="J29" s="155">
        <v>20.5</v>
      </c>
      <c r="K29" s="155">
        <v>19.100000000000001</v>
      </c>
      <c r="L29" s="155">
        <v>20.9</v>
      </c>
    </row>
    <row r="30" spans="2:12">
      <c r="B30" s="11"/>
      <c r="C30" s="153">
        <v>2014</v>
      </c>
      <c r="D30" s="156">
        <v>26.9</v>
      </c>
      <c r="E30" s="155">
        <v>22.1</v>
      </c>
      <c r="F30" s="155">
        <v>29.9</v>
      </c>
      <c r="G30" s="155">
        <v>27.6</v>
      </c>
      <c r="H30" s="155">
        <v>22.4</v>
      </c>
      <c r="I30" s="155">
        <v>30.8</v>
      </c>
      <c r="J30" s="155">
        <v>21.7</v>
      </c>
      <c r="K30" s="155">
        <v>20.399999999999999</v>
      </c>
      <c r="L30" s="155">
        <v>22.4</v>
      </c>
    </row>
    <row r="31" spans="2:12">
      <c r="B31" s="11"/>
      <c r="C31" s="153"/>
      <c r="D31" s="156"/>
      <c r="E31" s="155"/>
      <c r="F31" s="155"/>
      <c r="G31" s="155"/>
      <c r="H31" s="155"/>
      <c r="I31" s="155"/>
      <c r="J31" s="155"/>
      <c r="K31" s="155"/>
      <c r="L31" s="155"/>
    </row>
    <row r="32" spans="2:12">
      <c r="B32" s="62"/>
      <c r="C32" s="159">
        <v>1994</v>
      </c>
      <c r="D32" s="170">
        <v>2.5</v>
      </c>
      <c r="E32" s="173">
        <v>2.6</v>
      </c>
      <c r="F32" s="173">
        <v>2.5</v>
      </c>
      <c r="G32" s="173">
        <v>2.6</v>
      </c>
      <c r="H32" s="173">
        <v>2.7</v>
      </c>
      <c r="I32" s="173">
        <v>2.6</v>
      </c>
      <c r="J32" s="173">
        <v>1.8</v>
      </c>
      <c r="K32" s="173">
        <v>1.8</v>
      </c>
      <c r="L32" s="173">
        <v>1.7</v>
      </c>
    </row>
    <row r="33" spans="2:12" s="14" customFormat="1">
      <c r="B33" s="11"/>
      <c r="C33" s="154" t="s">
        <v>56</v>
      </c>
      <c r="D33" s="156">
        <v>2.7</v>
      </c>
      <c r="E33" s="164">
        <v>2.7</v>
      </c>
      <c r="F33" s="164">
        <v>2.7</v>
      </c>
      <c r="G33" s="164">
        <v>2.8</v>
      </c>
      <c r="H33" s="164">
        <v>2.8</v>
      </c>
      <c r="I33" s="164">
        <v>2.8</v>
      </c>
      <c r="J33" s="164">
        <v>1.9</v>
      </c>
      <c r="K33" s="164">
        <v>2</v>
      </c>
      <c r="L33" s="164">
        <v>1.9</v>
      </c>
    </row>
    <row r="34" spans="2:12">
      <c r="B34" s="162"/>
      <c r="C34" s="154" t="s">
        <v>57</v>
      </c>
      <c r="D34" s="156">
        <v>2.7</v>
      </c>
      <c r="E34" s="164">
        <v>2.6</v>
      </c>
      <c r="F34" s="164">
        <v>2.8</v>
      </c>
      <c r="G34" s="164">
        <v>2.8</v>
      </c>
      <c r="H34" s="164">
        <v>2.7</v>
      </c>
      <c r="I34" s="164">
        <v>2.9</v>
      </c>
      <c r="J34" s="164">
        <v>1.9</v>
      </c>
      <c r="K34" s="164">
        <v>1.8</v>
      </c>
      <c r="L34" s="164">
        <v>1.9</v>
      </c>
    </row>
    <row r="35" spans="2:12">
      <c r="B35" s="162"/>
      <c r="C35" s="154" t="s">
        <v>58</v>
      </c>
      <c r="D35" s="164">
        <v>2.7</v>
      </c>
      <c r="E35" s="164">
        <v>2.5</v>
      </c>
      <c r="F35" s="164">
        <v>2.8</v>
      </c>
      <c r="G35" s="164">
        <v>2.9</v>
      </c>
      <c r="H35" s="164">
        <v>2.6</v>
      </c>
      <c r="I35" s="164">
        <v>3</v>
      </c>
      <c r="J35" s="164">
        <v>1.9</v>
      </c>
      <c r="K35" s="164">
        <v>2</v>
      </c>
      <c r="L35" s="164">
        <v>1.9</v>
      </c>
    </row>
    <row r="36" spans="2:12">
      <c r="B36" s="162"/>
      <c r="C36" s="154" t="s">
        <v>59</v>
      </c>
      <c r="D36" s="123">
        <v>2.6</v>
      </c>
      <c r="E36" s="164">
        <v>2.4</v>
      </c>
      <c r="F36" s="164">
        <v>2.8</v>
      </c>
      <c r="G36" s="164">
        <v>2.8</v>
      </c>
      <c r="H36" s="164">
        <v>2.5</v>
      </c>
      <c r="I36" s="164">
        <v>2.9</v>
      </c>
      <c r="J36" s="164">
        <v>1.9</v>
      </c>
      <c r="K36" s="164">
        <v>1.7</v>
      </c>
      <c r="L36" s="164">
        <v>2.1</v>
      </c>
    </row>
    <row r="37" spans="2:12">
      <c r="B37" s="162"/>
      <c r="C37" s="153">
        <v>1999</v>
      </c>
      <c r="D37" s="156">
        <v>16.5</v>
      </c>
      <c r="E37" s="156">
        <v>14.4</v>
      </c>
      <c r="F37" s="156">
        <v>17.399999999999999</v>
      </c>
      <c r="G37" s="156">
        <v>17.2</v>
      </c>
      <c r="H37" s="156">
        <v>15</v>
      </c>
      <c r="I37" s="156">
        <v>18.100000000000001</v>
      </c>
      <c r="J37" s="156">
        <v>11.3</v>
      </c>
      <c r="K37" s="156">
        <v>10.199999999999999</v>
      </c>
      <c r="L37" s="156">
        <v>11.8</v>
      </c>
    </row>
    <row r="38" spans="2:12">
      <c r="B38" s="162"/>
      <c r="C38" s="8">
        <v>2000</v>
      </c>
      <c r="D38" s="123">
        <v>18</v>
      </c>
      <c r="E38" s="123">
        <v>14.7</v>
      </c>
      <c r="F38" s="123">
        <v>19.5</v>
      </c>
      <c r="G38" s="123">
        <v>18.7</v>
      </c>
      <c r="H38" s="123">
        <v>15.4</v>
      </c>
      <c r="I38" s="123">
        <v>20.3</v>
      </c>
      <c r="J38" s="123">
        <v>13.1</v>
      </c>
      <c r="K38" s="123">
        <v>10.8</v>
      </c>
      <c r="L38" s="123">
        <v>14.2</v>
      </c>
    </row>
    <row r="39" spans="2:12">
      <c r="B39" s="162"/>
      <c r="C39" s="8">
        <v>2001</v>
      </c>
      <c r="D39" s="123">
        <v>19.100000000000001</v>
      </c>
      <c r="E39" s="123">
        <v>16.100000000000001</v>
      </c>
      <c r="F39" s="123">
        <v>20.5</v>
      </c>
      <c r="G39" s="123">
        <v>19.8</v>
      </c>
      <c r="H39" s="123">
        <v>16.7</v>
      </c>
      <c r="I39" s="123">
        <v>21.3</v>
      </c>
      <c r="J39" s="123">
        <v>14.6</v>
      </c>
      <c r="K39" s="123">
        <v>13.1</v>
      </c>
      <c r="L39" s="123">
        <v>15.1</v>
      </c>
    </row>
    <row r="40" spans="2:12">
      <c r="B40" s="162"/>
      <c r="C40" s="8">
        <v>2002</v>
      </c>
      <c r="D40" s="123">
        <v>20.2</v>
      </c>
      <c r="E40" s="123">
        <v>16.600000000000001</v>
      </c>
      <c r="F40" s="123">
        <v>22</v>
      </c>
      <c r="G40" s="123">
        <v>21.1</v>
      </c>
      <c r="H40" s="123">
        <v>17.3</v>
      </c>
      <c r="I40" s="123">
        <v>22.9</v>
      </c>
      <c r="J40" s="123">
        <v>15.2</v>
      </c>
      <c r="K40" s="123">
        <v>13.2</v>
      </c>
      <c r="L40" s="123">
        <v>15.9</v>
      </c>
    </row>
    <row r="41" spans="2:12" ht="15.75">
      <c r="B41" s="152" t="s">
        <v>54</v>
      </c>
      <c r="C41" s="153">
        <v>2003</v>
      </c>
      <c r="D41" s="123">
        <v>21.4</v>
      </c>
      <c r="E41" s="123">
        <v>17.5</v>
      </c>
      <c r="F41" s="123">
        <v>23.3</v>
      </c>
      <c r="G41" s="123">
        <v>22.2</v>
      </c>
      <c r="H41" s="123">
        <v>18.2</v>
      </c>
      <c r="I41" s="123">
        <v>24.3</v>
      </c>
      <c r="J41" s="123">
        <v>16.600000000000001</v>
      </c>
      <c r="K41" s="123">
        <v>14.7</v>
      </c>
      <c r="L41" s="123">
        <v>17.3</v>
      </c>
    </row>
    <row r="42" spans="2:12" ht="15.75">
      <c r="B42" s="161" t="s">
        <v>55</v>
      </c>
      <c r="C42" s="8">
        <v>2004</v>
      </c>
      <c r="D42" s="123">
        <v>21.8</v>
      </c>
      <c r="E42" s="123">
        <v>17.7</v>
      </c>
      <c r="F42" s="123">
        <v>23.8</v>
      </c>
      <c r="G42" s="123">
        <v>22.5</v>
      </c>
      <c r="H42" s="123">
        <v>18.3</v>
      </c>
      <c r="I42" s="123">
        <v>24.7</v>
      </c>
      <c r="J42" s="123">
        <v>18.5</v>
      </c>
      <c r="K42" s="123">
        <v>15.2</v>
      </c>
      <c r="L42" s="123">
        <v>19.899999999999999</v>
      </c>
    </row>
    <row r="43" spans="2:12">
      <c r="B43" s="162"/>
      <c r="C43" s="8">
        <v>2005</v>
      </c>
      <c r="D43" s="123">
        <v>22.9</v>
      </c>
      <c r="E43" s="123">
        <v>18.5</v>
      </c>
      <c r="F43" s="123">
        <v>25.1</v>
      </c>
      <c r="G43" s="123">
        <v>23.7</v>
      </c>
      <c r="H43" s="123">
        <v>19</v>
      </c>
      <c r="I43" s="123">
        <v>26.1</v>
      </c>
      <c r="J43" s="123">
        <v>19.399999999999999</v>
      </c>
      <c r="K43" s="123">
        <v>16.399999999999999</v>
      </c>
      <c r="L43" s="123">
        <v>20.7</v>
      </c>
    </row>
    <row r="44" spans="2:12">
      <c r="B44" s="162"/>
      <c r="C44" s="8">
        <v>2006</v>
      </c>
      <c r="D44" s="123">
        <v>22.6</v>
      </c>
      <c r="E44" s="123">
        <v>18.399999999999999</v>
      </c>
      <c r="F44" s="123">
        <v>24.7</v>
      </c>
      <c r="G44" s="123">
        <v>23.4</v>
      </c>
      <c r="H44" s="123">
        <v>19.100000000000001</v>
      </c>
      <c r="I44" s="123">
        <v>25.7</v>
      </c>
      <c r="J44" s="123">
        <v>18.3</v>
      </c>
      <c r="K44" s="123">
        <v>14.7</v>
      </c>
      <c r="L44" s="123">
        <v>19.8</v>
      </c>
    </row>
    <row r="45" spans="2:12">
      <c r="B45" s="162"/>
      <c r="C45" s="8">
        <v>2007</v>
      </c>
      <c r="D45" s="123">
        <v>22.7</v>
      </c>
      <c r="E45" s="123">
        <v>18.5</v>
      </c>
      <c r="F45" s="123">
        <v>24.9</v>
      </c>
      <c r="G45" s="123">
        <v>23.5</v>
      </c>
      <c r="H45" s="123">
        <v>19.100000000000001</v>
      </c>
      <c r="I45" s="123">
        <v>25.9</v>
      </c>
      <c r="J45" s="123">
        <v>19</v>
      </c>
      <c r="K45" s="123">
        <v>15.6</v>
      </c>
      <c r="L45" s="123">
        <v>20.6</v>
      </c>
    </row>
    <row r="46" spans="2:12">
      <c r="B46" s="162"/>
      <c r="C46" s="8">
        <v>2008</v>
      </c>
      <c r="D46" s="123">
        <v>25.8</v>
      </c>
      <c r="E46" s="123">
        <v>21.3</v>
      </c>
      <c r="F46" s="123">
        <v>28.2</v>
      </c>
      <c r="G46" s="123">
        <v>26.7</v>
      </c>
      <c r="H46" s="123">
        <v>22</v>
      </c>
      <c r="I46" s="123">
        <v>29.3</v>
      </c>
      <c r="J46" s="123">
        <v>21.2</v>
      </c>
      <c r="K46" s="123">
        <v>17.899999999999999</v>
      </c>
      <c r="L46" s="123">
        <v>22.5</v>
      </c>
    </row>
    <row r="47" spans="2:12">
      <c r="B47" s="162"/>
      <c r="C47" s="8">
        <v>2009</v>
      </c>
      <c r="D47" s="123">
        <v>24.2</v>
      </c>
      <c r="E47" s="123">
        <v>20.2</v>
      </c>
      <c r="F47" s="123">
        <v>26.3</v>
      </c>
      <c r="G47" s="123">
        <v>25</v>
      </c>
      <c r="H47" s="123">
        <v>20.8</v>
      </c>
      <c r="I47" s="123">
        <v>27.3</v>
      </c>
      <c r="J47" s="123">
        <v>20.6</v>
      </c>
      <c r="K47" s="123">
        <v>17.8</v>
      </c>
      <c r="L47" s="123">
        <v>21.7</v>
      </c>
    </row>
    <row r="48" spans="2:12">
      <c r="B48" s="162"/>
      <c r="C48" s="8">
        <v>2010</v>
      </c>
      <c r="D48" s="123">
        <v>25.1</v>
      </c>
      <c r="E48" s="123">
        <v>21</v>
      </c>
      <c r="F48" s="123">
        <v>27.3</v>
      </c>
      <c r="G48" s="123">
        <v>26</v>
      </c>
      <c r="H48" s="123">
        <v>21.7</v>
      </c>
      <c r="I48" s="123">
        <v>28.4</v>
      </c>
      <c r="J48" s="123">
        <v>20.6</v>
      </c>
      <c r="K48" s="123">
        <v>17.899999999999999</v>
      </c>
      <c r="L48" s="123">
        <v>21.7</v>
      </c>
    </row>
    <row r="49" spans="2:12">
      <c r="B49" s="162"/>
      <c r="C49" s="8">
        <v>2011</v>
      </c>
      <c r="D49" s="123">
        <v>24.7</v>
      </c>
      <c r="E49" s="123">
        <v>20.399999999999999</v>
      </c>
      <c r="F49" s="123">
        <v>27.1</v>
      </c>
      <c r="G49" s="123">
        <v>25.7</v>
      </c>
      <c r="H49" s="123">
        <v>21.1</v>
      </c>
      <c r="I49" s="123">
        <v>28.2</v>
      </c>
      <c r="J49" s="123">
        <v>20.8</v>
      </c>
      <c r="K49" s="123">
        <v>18</v>
      </c>
      <c r="L49" s="123">
        <v>21.9</v>
      </c>
    </row>
    <row r="50" spans="2:12">
      <c r="B50" s="162"/>
      <c r="C50" s="8">
        <v>2012</v>
      </c>
      <c r="D50" s="123">
        <v>23.8</v>
      </c>
      <c r="E50" s="123">
        <v>19.8</v>
      </c>
      <c r="F50" s="123">
        <v>26.1</v>
      </c>
      <c r="G50" s="123">
        <v>24.7</v>
      </c>
      <c r="H50" s="123">
        <v>20.5</v>
      </c>
      <c r="I50" s="123">
        <v>27.1</v>
      </c>
      <c r="J50" s="123">
        <v>19.899999999999999</v>
      </c>
      <c r="K50" s="123">
        <v>17</v>
      </c>
      <c r="L50" s="123">
        <v>21</v>
      </c>
    </row>
    <row r="51" spans="2:12">
      <c r="B51" s="162"/>
      <c r="C51" s="8">
        <v>2013</v>
      </c>
      <c r="D51" s="123">
        <v>23.5</v>
      </c>
      <c r="E51" s="123">
        <v>19.3</v>
      </c>
      <c r="F51" s="123">
        <v>25.9</v>
      </c>
      <c r="G51" s="123">
        <v>24.4</v>
      </c>
      <c r="H51" s="123">
        <v>19.899999999999999</v>
      </c>
      <c r="I51" s="123">
        <v>27.1</v>
      </c>
      <c r="J51" s="123">
        <v>20.100000000000001</v>
      </c>
      <c r="K51" s="123">
        <v>17.3</v>
      </c>
      <c r="L51" s="123">
        <v>21.2</v>
      </c>
    </row>
    <row r="52" spans="2:12">
      <c r="B52" s="162"/>
      <c r="C52" s="8">
        <v>2014</v>
      </c>
      <c r="D52" s="123">
        <v>25.4</v>
      </c>
      <c r="E52" s="123">
        <v>20.6</v>
      </c>
      <c r="F52" s="123">
        <v>28.3</v>
      </c>
      <c r="G52" s="123">
        <v>26.4</v>
      </c>
      <c r="H52" s="123">
        <v>21.3</v>
      </c>
      <c r="I52" s="123">
        <v>29.4</v>
      </c>
      <c r="J52" s="123">
        <v>22.3</v>
      </c>
      <c r="K52" s="123">
        <v>18.399999999999999</v>
      </c>
      <c r="L52" s="123">
        <v>24</v>
      </c>
    </row>
    <row r="53" spans="2:12">
      <c r="B53" s="167"/>
      <c r="C53" s="6"/>
      <c r="D53" s="171"/>
      <c r="E53" s="171"/>
      <c r="F53" s="171"/>
      <c r="G53" s="171"/>
      <c r="H53" s="171"/>
      <c r="I53" s="171"/>
      <c r="J53" s="171"/>
      <c r="K53" s="171"/>
      <c r="L53" s="171"/>
    </row>
    <row r="54" spans="2:12" ht="29.25" customHeight="1">
      <c r="B54" s="350" t="s">
        <v>638</v>
      </c>
      <c r="C54" s="351"/>
      <c r="D54" s="351"/>
      <c r="E54" s="351"/>
      <c r="F54" s="351"/>
      <c r="G54" s="351"/>
      <c r="H54" s="351"/>
      <c r="I54" s="351"/>
      <c r="J54" s="351"/>
      <c r="K54" s="351"/>
      <c r="L54" s="351"/>
    </row>
    <row r="55" spans="2:12" ht="58.5" customHeight="1">
      <c r="B55" s="350" t="s">
        <v>60</v>
      </c>
      <c r="C55" s="351"/>
      <c r="D55" s="351"/>
      <c r="E55" s="351"/>
      <c r="F55" s="351"/>
      <c r="G55" s="351"/>
      <c r="H55" s="351"/>
      <c r="I55" s="351"/>
      <c r="J55" s="351"/>
      <c r="K55" s="351"/>
      <c r="L55" s="351"/>
    </row>
    <row r="56" spans="2:12" ht="81" customHeight="1">
      <c r="B56" s="350" t="s">
        <v>61</v>
      </c>
      <c r="C56" s="351"/>
      <c r="D56" s="351"/>
      <c r="E56" s="351"/>
      <c r="F56" s="351"/>
      <c r="G56" s="351"/>
      <c r="H56" s="351"/>
      <c r="I56" s="351"/>
      <c r="J56" s="351"/>
      <c r="K56" s="351"/>
      <c r="L56" s="351"/>
    </row>
    <row r="57" spans="2:12" ht="30.75" customHeight="1">
      <c r="B57" s="350" t="s">
        <v>62</v>
      </c>
      <c r="C57" s="351"/>
      <c r="D57" s="351"/>
      <c r="E57" s="351"/>
      <c r="F57" s="351"/>
      <c r="G57" s="351"/>
      <c r="H57" s="351"/>
      <c r="I57" s="351"/>
      <c r="J57" s="351"/>
      <c r="K57" s="351"/>
      <c r="L57" s="351"/>
    </row>
  </sheetData>
  <mergeCells count="6">
    <mergeCell ref="B56:L56"/>
    <mergeCell ref="B57:L57"/>
    <mergeCell ref="B4:B5"/>
    <mergeCell ref="C4:C5"/>
    <mergeCell ref="B54:L54"/>
    <mergeCell ref="B55:L55"/>
  </mergeCells>
  <phoneticPr fontId="1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19"/>
  <sheetViews>
    <sheetView workbookViewId="0"/>
  </sheetViews>
  <sheetFormatPr defaultRowHeight="15"/>
  <cols>
    <col min="1" max="1" width="4.5" style="2" customWidth="1"/>
    <col min="2" max="2" width="7.5" style="2" bestFit="1" customWidth="1"/>
    <col min="3" max="3" width="11.1640625" style="2" bestFit="1" customWidth="1"/>
    <col min="4" max="4" width="8.33203125" style="2" bestFit="1" customWidth="1"/>
    <col min="5" max="9" width="9.6640625" style="2" bestFit="1" customWidth="1"/>
    <col min="10" max="10" width="8.33203125" style="2" bestFit="1" customWidth="1"/>
    <col min="11" max="11" width="6" style="2" bestFit="1" customWidth="1"/>
    <col min="12" max="12" width="14" style="2" bestFit="1" customWidth="1"/>
    <col min="13" max="16384" width="9.33203125" style="2"/>
  </cols>
  <sheetData>
    <row r="2" spans="1:12">
      <c r="A2" s="212"/>
      <c r="B2" s="3" t="s">
        <v>262</v>
      </c>
      <c r="C2" s="4"/>
      <c r="D2" s="4"/>
      <c r="E2" s="4"/>
      <c r="F2" s="4"/>
      <c r="G2" s="4"/>
      <c r="H2" s="4"/>
      <c r="I2" s="4"/>
      <c r="J2" s="4"/>
      <c r="K2" s="4"/>
      <c r="L2" s="4"/>
    </row>
    <row r="3" spans="1:12" ht="15.75">
      <c r="B3" s="5" t="s">
        <v>263</v>
      </c>
      <c r="C3" s="4"/>
      <c r="D3" s="4"/>
      <c r="E3" s="4"/>
      <c r="F3" s="4"/>
      <c r="G3" s="4"/>
      <c r="H3" s="4"/>
      <c r="I3" s="4"/>
      <c r="J3" s="4"/>
      <c r="K3" s="4"/>
      <c r="L3" s="4"/>
    </row>
    <row r="4" spans="1:12">
      <c r="B4" s="3" t="s">
        <v>615</v>
      </c>
      <c r="C4" s="4"/>
      <c r="D4" s="4"/>
      <c r="E4" s="4"/>
      <c r="F4" s="4"/>
      <c r="G4" s="4"/>
      <c r="H4" s="4"/>
      <c r="I4" s="4"/>
      <c r="J4" s="4"/>
      <c r="K4" s="4"/>
      <c r="L4" s="4"/>
    </row>
    <row r="5" spans="1:12">
      <c r="B5" s="284" t="s">
        <v>157</v>
      </c>
      <c r="C5" s="37" t="s">
        <v>264</v>
      </c>
      <c r="D5" s="38"/>
      <c r="E5" s="38"/>
      <c r="F5" s="38"/>
      <c r="G5" s="38"/>
      <c r="H5" s="38"/>
      <c r="I5" s="38"/>
      <c r="J5" s="38"/>
      <c r="K5" s="38"/>
      <c r="L5" s="39"/>
    </row>
    <row r="6" spans="1:12">
      <c r="B6" s="285"/>
      <c r="C6" s="19" t="s">
        <v>174</v>
      </c>
      <c r="D6" s="19" t="s">
        <v>265</v>
      </c>
      <c r="E6" s="19" t="s">
        <v>266</v>
      </c>
      <c r="F6" s="19" t="s">
        <v>267</v>
      </c>
      <c r="G6" s="19" t="s">
        <v>268</v>
      </c>
      <c r="H6" s="19" t="s">
        <v>269</v>
      </c>
      <c r="I6" s="19" t="s">
        <v>270</v>
      </c>
      <c r="J6" s="19" t="s">
        <v>271</v>
      </c>
      <c r="K6" s="19" t="s">
        <v>272</v>
      </c>
      <c r="L6" s="19" t="s">
        <v>298</v>
      </c>
    </row>
    <row r="7" spans="1:12">
      <c r="B7" s="8" t="s">
        <v>160</v>
      </c>
      <c r="C7" s="20">
        <v>92740</v>
      </c>
      <c r="D7" s="20">
        <v>34</v>
      </c>
      <c r="E7" s="20">
        <v>8129</v>
      </c>
      <c r="F7" s="20">
        <v>26344</v>
      </c>
      <c r="G7" s="20">
        <v>26251</v>
      </c>
      <c r="H7" s="20">
        <v>17521</v>
      </c>
      <c r="I7" s="20">
        <v>10427</v>
      </c>
      <c r="J7" s="20">
        <v>3523</v>
      </c>
      <c r="K7" s="20">
        <v>336</v>
      </c>
      <c r="L7" s="20">
        <v>175</v>
      </c>
    </row>
    <row r="8" spans="1:12">
      <c r="B8" s="8" t="s">
        <v>198</v>
      </c>
      <c r="C8" s="20">
        <v>96322</v>
      </c>
      <c r="D8" s="20">
        <v>39</v>
      </c>
      <c r="E8" s="20">
        <v>8747</v>
      </c>
      <c r="F8" s="20">
        <v>26583</v>
      </c>
      <c r="G8" s="20">
        <v>27292</v>
      </c>
      <c r="H8" s="20">
        <v>18433</v>
      </c>
      <c r="I8" s="20">
        <v>11150</v>
      </c>
      <c r="J8" s="20">
        <v>3572</v>
      </c>
      <c r="K8" s="20">
        <v>337</v>
      </c>
      <c r="L8" s="20">
        <v>169</v>
      </c>
    </row>
    <row r="9" spans="1:12">
      <c r="B9" s="8" t="s">
        <v>199</v>
      </c>
      <c r="C9" s="20">
        <v>90209</v>
      </c>
      <c r="D9" s="20">
        <v>28</v>
      </c>
      <c r="E9" s="20">
        <v>8125</v>
      </c>
      <c r="F9" s="20">
        <v>24575</v>
      </c>
      <c r="G9" s="20">
        <v>25154</v>
      </c>
      <c r="H9" s="20">
        <v>17690</v>
      </c>
      <c r="I9" s="20">
        <v>10584</v>
      </c>
      <c r="J9" s="20">
        <v>3485</v>
      </c>
      <c r="K9" s="20">
        <v>343</v>
      </c>
      <c r="L9" s="20">
        <v>225</v>
      </c>
    </row>
    <row r="10" spans="1:12">
      <c r="B10" s="8" t="s">
        <v>200</v>
      </c>
      <c r="C10" s="20">
        <v>93066</v>
      </c>
      <c r="D10" s="20">
        <v>37</v>
      </c>
      <c r="E10" s="20">
        <v>8725</v>
      </c>
      <c r="F10" s="20">
        <v>25887</v>
      </c>
      <c r="G10" s="20">
        <v>25459</v>
      </c>
      <c r="H10" s="20">
        <v>18072</v>
      </c>
      <c r="I10" s="20">
        <v>10770</v>
      </c>
      <c r="J10" s="20">
        <v>3476</v>
      </c>
      <c r="K10" s="20">
        <v>382</v>
      </c>
      <c r="L10" s="20">
        <v>258</v>
      </c>
    </row>
    <row r="11" spans="1:12">
      <c r="B11" s="8" t="s">
        <v>201</v>
      </c>
      <c r="C11" s="20">
        <v>98025</v>
      </c>
      <c r="D11" s="20">
        <v>38</v>
      </c>
      <c r="E11" s="20">
        <v>9877</v>
      </c>
      <c r="F11" s="20">
        <v>28000</v>
      </c>
      <c r="G11" s="20">
        <v>25781</v>
      </c>
      <c r="H11" s="20">
        <v>18707</v>
      </c>
      <c r="I11" s="20">
        <v>11395</v>
      </c>
      <c r="J11" s="20">
        <v>3682</v>
      </c>
      <c r="K11" s="20">
        <v>321</v>
      </c>
      <c r="L11" s="20">
        <v>224</v>
      </c>
    </row>
    <row r="12" spans="1:12">
      <c r="B12" s="8" t="s">
        <v>202</v>
      </c>
      <c r="C12" s="20">
        <v>99220</v>
      </c>
      <c r="D12" s="20">
        <v>62</v>
      </c>
      <c r="E12" s="20">
        <v>10248</v>
      </c>
      <c r="F12" s="20">
        <v>28116</v>
      </c>
      <c r="G12" s="20">
        <v>26204</v>
      </c>
      <c r="H12" s="20">
        <v>18869</v>
      </c>
      <c r="I12" s="20">
        <v>11406</v>
      </c>
      <c r="J12" s="20">
        <v>3695</v>
      </c>
      <c r="K12" s="20">
        <v>379</v>
      </c>
      <c r="L12" s="20">
        <v>241</v>
      </c>
    </row>
    <row r="13" spans="1:12">
      <c r="B13" s="8" t="s">
        <v>203</v>
      </c>
      <c r="C13" s="20">
        <v>98781</v>
      </c>
      <c r="D13" s="20">
        <v>76</v>
      </c>
      <c r="E13" s="20">
        <v>10496</v>
      </c>
      <c r="F13" s="20">
        <v>28479</v>
      </c>
      <c r="G13" s="20">
        <v>25876</v>
      </c>
      <c r="H13" s="20">
        <v>18444</v>
      </c>
      <c r="I13" s="20">
        <v>11219</v>
      </c>
      <c r="J13" s="20">
        <v>3568</v>
      </c>
      <c r="K13" s="20">
        <v>354</v>
      </c>
      <c r="L13" s="20">
        <v>269</v>
      </c>
    </row>
    <row r="14" spans="1:12">
      <c r="B14" s="8" t="s">
        <v>204</v>
      </c>
      <c r="C14" s="20">
        <v>100178</v>
      </c>
      <c r="D14" s="20">
        <v>59</v>
      </c>
      <c r="E14" s="20">
        <v>10685</v>
      </c>
      <c r="F14" s="20">
        <v>29302</v>
      </c>
      <c r="G14" s="20">
        <v>25707</v>
      </c>
      <c r="H14" s="20">
        <v>18790</v>
      </c>
      <c r="I14" s="20">
        <v>11287</v>
      </c>
      <c r="J14" s="20">
        <v>3722</v>
      </c>
      <c r="K14" s="20">
        <v>332</v>
      </c>
      <c r="L14" s="20">
        <v>294</v>
      </c>
    </row>
    <row r="15" spans="1:12">
      <c r="B15" s="8" t="s">
        <v>205</v>
      </c>
      <c r="C15" s="20">
        <v>97797</v>
      </c>
      <c r="D15" s="20">
        <v>54</v>
      </c>
      <c r="E15" s="20">
        <v>10788</v>
      </c>
      <c r="F15" s="20">
        <v>28895</v>
      </c>
      <c r="G15" s="20">
        <v>25003</v>
      </c>
      <c r="H15" s="20">
        <v>17953</v>
      </c>
      <c r="I15" s="20">
        <v>10913</v>
      </c>
      <c r="J15" s="20">
        <v>3558</v>
      </c>
      <c r="K15" s="20">
        <v>315</v>
      </c>
      <c r="L15" s="20">
        <v>318</v>
      </c>
    </row>
    <row r="16" spans="1:12">
      <c r="B16" s="8" t="s">
        <v>206</v>
      </c>
      <c r="C16" s="20">
        <v>99134</v>
      </c>
      <c r="D16" s="20">
        <v>56</v>
      </c>
      <c r="E16" s="20">
        <v>11312</v>
      </c>
      <c r="F16" s="20">
        <v>30582</v>
      </c>
      <c r="G16" s="20">
        <v>25557</v>
      </c>
      <c r="H16" s="20">
        <v>16957</v>
      </c>
      <c r="I16" s="20">
        <v>10555</v>
      </c>
      <c r="J16" s="20">
        <v>3523</v>
      </c>
      <c r="K16" s="20">
        <v>293</v>
      </c>
      <c r="L16" s="20">
        <v>299</v>
      </c>
    </row>
    <row r="17" spans="2:12">
      <c r="B17" s="11"/>
      <c r="C17" s="20"/>
      <c r="D17" s="20"/>
      <c r="E17" s="22"/>
      <c r="F17" s="20"/>
      <c r="G17" s="20"/>
      <c r="H17" s="20"/>
      <c r="I17" s="20"/>
      <c r="J17" s="20"/>
      <c r="K17" s="20"/>
      <c r="L17" s="20"/>
    </row>
    <row r="18" spans="2:12">
      <c r="B18" s="8" t="s">
        <v>161</v>
      </c>
      <c r="C18" s="20">
        <v>99325</v>
      </c>
      <c r="D18" s="20">
        <v>60</v>
      </c>
      <c r="E18" s="20">
        <v>11476</v>
      </c>
      <c r="F18" s="20">
        <v>29956</v>
      </c>
      <c r="G18" s="20">
        <v>25861</v>
      </c>
      <c r="H18" s="20">
        <v>17125</v>
      </c>
      <c r="I18" s="20">
        <v>10684</v>
      </c>
      <c r="J18" s="20">
        <v>3582</v>
      </c>
      <c r="K18" s="20">
        <v>291</v>
      </c>
      <c r="L18" s="20">
        <v>290</v>
      </c>
    </row>
    <row r="19" spans="2:12">
      <c r="B19" s="8" t="s">
        <v>207</v>
      </c>
      <c r="C19" s="20">
        <v>90929</v>
      </c>
      <c r="D19" s="20">
        <v>61</v>
      </c>
      <c r="E19" s="20">
        <v>10109</v>
      </c>
      <c r="F19" s="20">
        <v>27255</v>
      </c>
      <c r="G19" s="20">
        <v>23806</v>
      </c>
      <c r="H19" s="20">
        <v>15937</v>
      </c>
      <c r="I19" s="20">
        <v>9905</v>
      </c>
      <c r="J19" s="20">
        <v>3317</v>
      </c>
      <c r="K19" s="20">
        <v>302</v>
      </c>
      <c r="L19" s="20">
        <v>237</v>
      </c>
    </row>
    <row r="20" spans="2:12">
      <c r="B20" s="8" t="s">
        <v>208</v>
      </c>
      <c r="C20" s="20">
        <v>85736</v>
      </c>
      <c r="D20" s="20">
        <v>62</v>
      </c>
      <c r="E20" s="20">
        <v>9297</v>
      </c>
      <c r="F20" s="20">
        <v>25686</v>
      </c>
      <c r="G20" s="20">
        <v>22608</v>
      </c>
      <c r="H20" s="20">
        <v>14988</v>
      </c>
      <c r="I20" s="20">
        <v>9314</v>
      </c>
      <c r="J20" s="20">
        <v>3250</v>
      </c>
      <c r="K20" s="20">
        <v>291</v>
      </c>
      <c r="L20" s="20">
        <v>240</v>
      </c>
    </row>
    <row r="21" spans="2:12">
      <c r="B21" s="8" t="s">
        <v>209</v>
      </c>
      <c r="C21" s="20">
        <v>80923</v>
      </c>
      <c r="D21" s="20">
        <v>52</v>
      </c>
      <c r="E21" s="20">
        <v>8642</v>
      </c>
      <c r="F21" s="20">
        <v>23874</v>
      </c>
      <c r="G21" s="20">
        <v>21618</v>
      </c>
      <c r="H21" s="20">
        <v>14298</v>
      </c>
      <c r="I21" s="20">
        <v>8795</v>
      </c>
      <c r="J21" s="20">
        <v>3173</v>
      </c>
      <c r="K21" s="20">
        <v>261</v>
      </c>
      <c r="L21" s="20">
        <v>210</v>
      </c>
    </row>
    <row r="22" spans="2:12">
      <c r="B22" s="8" t="s">
        <v>210</v>
      </c>
      <c r="C22" s="20">
        <v>83925</v>
      </c>
      <c r="D22" s="20">
        <v>48</v>
      </c>
      <c r="E22" s="20">
        <v>9039</v>
      </c>
      <c r="F22" s="20">
        <v>25458</v>
      </c>
      <c r="G22" s="20">
        <v>22507</v>
      </c>
      <c r="H22" s="20">
        <v>14968</v>
      </c>
      <c r="I22" s="20">
        <v>8391</v>
      </c>
      <c r="J22" s="20">
        <v>3050</v>
      </c>
      <c r="K22" s="20">
        <v>259</v>
      </c>
      <c r="L22" s="20">
        <v>205</v>
      </c>
    </row>
    <row r="23" spans="2:12">
      <c r="B23" s="8" t="s">
        <v>211</v>
      </c>
      <c r="C23" s="20">
        <v>87446</v>
      </c>
      <c r="D23" s="20">
        <v>47</v>
      </c>
      <c r="E23" s="20">
        <v>9808</v>
      </c>
      <c r="F23" s="20">
        <v>27631</v>
      </c>
      <c r="G23" s="20">
        <v>22938</v>
      </c>
      <c r="H23" s="20">
        <v>15026</v>
      </c>
      <c r="I23" s="20">
        <v>8473</v>
      </c>
      <c r="J23" s="20">
        <v>3029</v>
      </c>
      <c r="K23" s="20">
        <v>284</v>
      </c>
      <c r="L23" s="20">
        <v>210</v>
      </c>
    </row>
    <row r="24" spans="2:12">
      <c r="B24" s="8" t="s">
        <v>212</v>
      </c>
      <c r="C24" s="20">
        <v>88427</v>
      </c>
      <c r="D24" s="20">
        <v>53</v>
      </c>
      <c r="E24" s="20">
        <v>9764</v>
      </c>
      <c r="F24" s="20">
        <v>28681</v>
      </c>
      <c r="G24" s="20">
        <v>23584</v>
      </c>
      <c r="H24" s="20">
        <v>14814</v>
      </c>
      <c r="I24" s="20">
        <v>8194</v>
      </c>
      <c r="J24" s="20">
        <v>2866</v>
      </c>
      <c r="K24" s="20">
        <v>274</v>
      </c>
      <c r="L24" s="20">
        <v>197</v>
      </c>
    </row>
    <row r="25" spans="2:12">
      <c r="B25" s="8" t="s">
        <v>213</v>
      </c>
      <c r="C25" s="20">
        <v>91539</v>
      </c>
      <c r="D25" s="20">
        <v>54</v>
      </c>
      <c r="E25" s="20">
        <v>10524</v>
      </c>
      <c r="F25" s="20">
        <v>30532</v>
      </c>
      <c r="G25" s="20">
        <v>24366</v>
      </c>
      <c r="H25" s="20">
        <v>15022</v>
      </c>
      <c r="I25" s="20">
        <v>7949</v>
      </c>
      <c r="J25" s="20">
        <v>2653</v>
      </c>
      <c r="K25" s="20">
        <v>242</v>
      </c>
      <c r="L25" s="20">
        <v>197</v>
      </c>
    </row>
    <row r="26" spans="2:12">
      <c r="B26" s="8" t="s">
        <v>214</v>
      </c>
      <c r="C26" s="20">
        <v>96963</v>
      </c>
      <c r="D26" s="20">
        <v>64</v>
      </c>
      <c r="E26" s="20">
        <v>11024</v>
      </c>
      <c r="F26" s="20">
        <v>32581</v>
      </c>
      <c r="G26" s="20">
        <v>26116</v>
      </c>
      <c r="H26" s="20">
        <v>15690</v>
      </c>
      <c r="I26" s="20">
        <v>8397</v>
      </c>
      <c r="J26" s="20">
        <v>2698</v>
      </c>
      <c r="K26" s="20">
        <v>253</v>
      </c>
      <c r="L26" s="20">
        <v>140</v>
      </c>
    </row>
    <row r="27" spans="2:12">
      <c r="B27" s="8" t="s">
        <v>215</v>
      </c>
      <c r="C27" s="20">
        <v>94302</v>
      </c>
      <c r="D27" s="20">
        <v>51</v>
      </c>
      <c r="E27" s="20">
        <v>10368</v>
      </c>
      <c r="F27" s="20">
        <v>31036</v>
      </c>
      <c r="G27" s="20">
        <v>26095</v>
      </c>
      <c r="H27" s="20">
        <v>15976</v>
      </c>
      <c r="I27" s="20">
        <v>8021</v>
      </c>
      <c r="J27" s="20">
        <v>2416</v>
      </c>
      <c r="K27" s="20">
        <v>209</v>
      </c>
      <c r="L27" s="20">
        <v>130</v>
      </c>
    </row>
    <row r="28" spans="2:12">
      <c r="B28" s="11"/>
      <c r="C28" s="20"/>
      <c r="D28" s="20"/>
      <c r="E28" s="20"/>
      <c r="F28" s="20"/>
      <c r="G28" s="20"/>
      <c r="H28" s="20"/>
      <c r="I28" s="20"/>
      <c r="J28" s="20"/>
      <c r="K28" s="20"/>
      <c r="L28" s="20"/>
    </row>
    <row r="29" spans="2:12">
      <c r="B29" s="8" t="s">
        <v>162</v>
      </c>
      <c r="C29" s="20">
        <v>99021</v>
      </c>
      <c r="D29" s="20">
        <v>51</v>
      </c>
      <c r="E29" s="20">
        <v>10671</v>
      </c>
      <c r="F29" s="20">
        <v>32960</v>
      </c>
      <c r="G29" s="20">
        <v>27860</v>
      </c>
      <c r="H29" s="20">
        <v>16549</v>
      </c>
      <c r="I29" s="20">
        <v>8146</v>
      </c>
      <c r="J29" s="20">
        <v>2390</v>
      </c>
      <c r="K29" s="20">
        <v>202</v>
      </c>
      <c r="L29" s="20">
        <v>192</v>
      </c>
    </row>
    <row r="30" spans="2:12">
      <c r="B30" s="8" t="s">
        <v>216</v>
      </c>
      <c r="C30" s="20">
        <v>107458</v>
      </c>
      <c r="D30" s="20">
        <v>50</v>
      </c>
      <c r="E30" s="20">
        <v>11309</v>
      </c>
      <c r="F30" s="20">
        <v>36833</v>
      </c>
      <c r="G30" s="20">
        <v>31067</v>
      </c>
      <c r="H30" s="20">
        <v>17132</v>
      </c>
      <c r="I30" s="20">
        <v>8351</v>
      </c>
      <c r="J30" s="20">
        <v>2361</v>
      </c>
      <c r="K30" s="20">
        <v>200</v>
      </c>
      <c r="L30" s="20">
        <v>155</v>
      </c>
    </row>
    <row r="31" spans="2:12">
      <c r="B31" s="8" t="s">
        <v>217</v>
      </c>
      <c r="C31" s="20">
        <v>123886</v>
      </c>
      <c r="D31" s="20">
        <v>66</v>
      </c>
      <c r="E31" s="20">
        <v>12721</v>
      </c>
      <c r="F31" s="20">
        <v>43947</v>
      </c>
      <c r="G31" s="20">
        <v>36034</v>
      </c>
      <c r="H31" s="20">
        <v>19367</v>
      </c>
      <c r="I31" s="20">
        <v>8985</v>
      </c>
      <c r="J31" s="20">
        <v>2445</v>
      </c>
      <c r="K31" s="20">
        <v>202</v>
      </c>
      <c r="L31" s="20">
        <v>119</v>
      </c>
    </row>
    <row r="32" spans="2:12">
      <c r="B32" s="8" t="s">
        <v>218</v>
      </c>
      <c r="C32" s="20">
        <v>125778</v>
      </c>
      <c r="D32" s="20">
        <v>67</v>
      </c>
      <c r="E32" s="20">
        <v>11934</v>
      </c>
      <c r="F32" s="20">
        <v>41627</v>
      </c>
      <c r="G32" s="20">
        <v>37773</v>
      </c>
      <c r="H32" s="20">
        <v>21449</v>
      </c>
      <c r="I32" s="20">
        <v>9980</v>
      </c>
      <c r="J32" s="20">
        <v>2615</v>
      </c>
      <c r="K32" s="20">
        <v>184</v>
      </c>
      <c r="L32" s="20">
        <v>149</v>
      </c>
    </row>
    <row r="33" spans="2:12">
      <c r="B33" s="8" t="s">
        <v>219</v>
      </c>
      <c r="C33" s="20">
        <v>114700</v>
      </c>
      <c r="D33" s="20">
        <v>76</v>
      </c>
      <c r="E33" s="20">
        <v>10113</v>
      </c>
      <c r="F33" s="20">
        <v>36096</v>
      </c>
      <c r="G33" s="20">
        <v>33654</v>
      </c>
      <c r="H33" s="20">
        <v>21094</v>
      </c>
      <c r="I33" s="20">
        <v>10636</v>
      </c>
      <c r="J33" s="20">
        <v>2714</v>
      </c>
      <c r="K33" s="20">
        <v>182</v>
      </c>
      <c r="L33" s="20">
        <v>135</v>
      </c>
    </row>
    <row r="34" spans="2:12">
      <c r="B34" s="8" t="s">
        <v>220</v>
      </c>
      <c r="C34" s="20">
        <v>112655</v>
      </c>
      <c r="D34" s="20">
        <v>73</v>
      </c>
      <c r="E34" s="20">
        <v>9294</v>
      </c>
      <c r="F34" s="20">
        <v>32790</v>
      </c>
      <c r="G34" s="20">
        <v>33143</v>
      </c>
      <c r="H34" s="20">
        <v>22831</v>
      </c>
      <c r="I34" s="20">
        <v>11185</v>
      </c>
      <c r="J34" s="20">
        <v>2970</v>
      </c>
      <c r="K34" s="20">
        <v>229</v>
      </c>
      <c r="L34" s="20">
        <v>140</v>
      </c>
    </row>
    <row r="35" spans="2:12">
      <c r="B35" s="8" t="s">
        <v>221</v>
      </c>
      <c r="C35" s="20">
        <v>139277</v>
      </c>
      <c r="D35" s="20">
        <v>72</v>
      </c>
      <c r="E35" s="20">
        <v>10899</v>
      </c>
      <c r="F35" s="20">
        <v>45999</v>
      </c>
      <c r="G35" s="20">
        <v>41985</v>
      </c>
      <c r="H35" s="20">
        <v>25184</v>
      </c>
      <c r="I35" s="20">
        <v>11811</v>
      </c>
      <c r="J35" s="20">
        <v>3002</v>
      </c>
      <c r="K35" s="20">
        <v>223</v>
      </c>
      <c r="L35" s="20">
        <v>102</v>
      </c>
    </row>
    <row r="36" spans="2:12">
      <c r="B36" s="8" t="s">
        <v>222</v>
      </c>
      <c r="C36" s="20">
        <v>161085</v>
      </c>
      <c r="D36" s="20">
        <v>91</v>
      </c>
      <c r="E36" s="20">
        <v>15594</v>
      </c>
      <c r="F36" s="20">
        <v>55954</v>
      </c>
      <c r="G36" s="20">
        <v>47793</v>
      </c>
      <c r="H36" s="20">
        <v>26296</v>
      </c>
      <c r="I36" s="20">
        <v>12009</v>
      </c>
      <c r="J36" s="20">
        <v>3073</v>
      </c>
      <c r="K36" s="20">
        <v>182</v>
      </c>
      <c r="L36" s="20">
        <v>93</v>
      </c>
    </row>
    <row r="37" spans="2:12">
      <c r="B37" s="8" t="s">
        <v>223</v>
      </c>
      <c r="C37" s="20">
        <v>154730</v>
      </c>
      <c r="D37" s="20">
        <v>95</v>
      </c>
      <c r="E37" s="20">
        <v>16245</v>
      </c>
      <c r="F37" s="20">
        <v>53520</v>
      </c>
      <c r="G37" s="20">
        <v>45059</v>
      </c>
      <c r="H37" s="20">
        <v>25268</v>
      </c>
      <c r="I37" s="20">
        <v>11391</v>
      </c>
      <c r="J37" s="20">
        <v>2888</v>
      </c>
      <c r="K37" s="20">
        <v>173</v>
      </c>
      <c r="L37" s="20">
        <v>91</v>
      </c>
    </row>
    <row r="38" spans="2:12">
      <c r="B38" s="8" t="s">
        <v>224</v>
      </c>
      <c r="C38" s="20">
        <v>157178</v>
      </c>
      <c r="D38" s="20">
        <v>117</v>
      </c>
      <c r="E38" s="20">
        <v>16404</v>
      </c>
      <c r="F38" s="20">
        <v>53608</v>
      </c>
      <c r="G38" s="20">
        <v>46363</v>
      </c>
      <c r="H38" s="20">
        <v>25971</v>
      </c>
      <c r="I38" s="20">
        <v>11565</v>
      </c>
      <c r="J38" s="20">
        <v>2906</v>
      </c>
      <c r="K38" s="20">
        <v>181</v>
      </c>
      <c r="L38" s="20">
        <v>63</v>
      </c>
    </row>
    <row r="39" spans="2:12">
      <c r="B39" s="11"/>
      <c r="C39" s="20"/>
      <c r="D39" s="20"/>
      <c r="E39" s="20"/>
      <c r="F39" s="20"/>
      <c r="G39" s="20"/>
      <c r="H39" s="20"/>
      <c r="I39" s="20"/>
      <c r="J39" s="20"/>
      <c r="K39" s="20"/>
      <c r="L39" s="20"/>
    </row>
    <row r="40" spans="2:12">
      <c r="B40" s="8" t="s">
        <v>163</v>
      </c>
      <c r="C40" s="20">
        <v>160955</v>
      </c>
      <c r="D40" s="20">
        <v>111</v>
      </c>
      <c r="E40" s="20">
        <v>16310</v>
      </c>
      <c r="F40" s="20">
        <v>53442</v>
      </c>
      <c r="G40" s="20">
        <v>48186</v>
      </c>
      <c r="H40" s="20">
        <v>27422</v>
      </c>
      <c r="I40" s="20">
        <v>12392</v>
      </c>
      <c r="J40" s="20">
        <v>2831</v>
      </c>
      <c r="K40" s="20">
        <v>169</v>
      </c>
      <c r="L40" s="20">
        <v>92</v>
      </c>
    </row>
    <row r="41" spans="2:12">
      <c r="B41" s="8" t="s">
        <v>225</v>
      </c>
      <c r="C41" s="20">
        <v>173506</v>
      </c>
      <c r="D41" s="20">
        <v>104</v>
      </c>
      <c r="E41" s="20">
        <v>17974</v>
      </c>
      <c r="F41" s="20">
        <v>57340</v>
      </c>
      <c r="G41" s="20">
        <v>52044</v>
      </c>
      <c r="H41" s="20">
        <v>29674</v>
      </c>
      <c r="I41" s="20">
        <v>13086</v>
      </c>
      <c r="J41" s="20">
        <v>3040</v>
      </c>
      <c r="K41" s="20">
        <v>160</v>
      </c>
      <c r="L41" s="20">
        <v>84</v>
      </c>
    </row>
    <row r="42" spans="2:12">
      <c r="B42" s="8" t="s">
        <v>226</v>
      </c>
      <c r="C42" s="20">
        <v>178634</v>
      </c>
      <c r="D42" s="20">
        <v>134</v>
      </c>
      <c r="E42" s="20">
        <v>17206</v>
      </c>
      <c r="F42" s="20">
        <v>58012</v>
      </c>
      <c r="G42" s="20">
        <v>54198</v>
      </c>
      <c r="H42" s="20">
        <v>31756</v>
      </c>
      <c r="I42" s="20">
        <v>13880</v>
      </c>
      <c r="J42" s="20">
        <v>3176</v>
      </c>
      <c r="K42" s="20">
        <v>220</v>
      </c>
      <c r="L42" s="20">
        <v>52</v>
      </c>
    </row>
    <row r="43" spans="2:12">
      <c r="B43" s="8" t="s">
        <v>227</v>
      </c>
      <c r="C43" s="20">
        <v>182810</v>
      </c>
      <c r="D43" s="20">
        <v>166</v>
      </c>
      <c r="E43" s="20">
        <v>18510</v>
      </c>
      <c r="F43" s="20">
        <v>58070</v>
      </c>
      <c r="G43" s="20">
        <v>54734</v>
      </c>
      <c r="H43" s="20">
        <v>32948</v>
      </c>
      <c r="I43" s="20">
        <v>14798</v>
      </c>
      <c r="J43" s="20">
        <v>3350</v>
      </c>
      <c r="K43" s="20">
        <v>190</v>
      </c>
      <c r="L43" s="20">
        <v>44</v>
      </c>
    </row>
    <row r="44" spans="2:12">
      <c r="B44" s="8" t="s">
        <v>228</v>
      </c>
      <c r="C44" s="20">
        <v>192332</v>
      </c>
      <c r="D44" s="20">
        <v>208</v>
      </c>
      <c r="E44" s="20">
        <v>20522</v>
      </c>
      <c r="F44" s="20">
        <v>60776</v>
      </c>
      <c r="G44" s="20">
        <v>55962</v>
      </c>
      <c r="H44" s="20">
        <v>35152</v>
      </c>
      <c r="I44" s="20">
        <v>15862</v>
      </c>
      <c r="J44" s="20">
        <v>3598</v>
      </c>
      <c r="K44" s="20">
        <v>220</v>
      </c>
      <c r="L44" s="20">
        <v>32</v>
      </c>
    </row>
    <row r="45" spans="2:12">
      <c r="B45" s="8" t="s">
        <v>229</v>
      </c>
      <c r="C45" s="20">
        <v>196623</v>
      </c>
      <c r="D45" s="20">
        <v>195</v>
      </c>
      <c r="E45" s="20">
        <v>21417</v>
      </c>
      <c r="F45" s="20">
        <v>61952</v>
      </c>
      <c r="G45" s="20">
        <v>56462</v>
      </c>
      <c r="H45" s="20">
        <v>35968</v>
      </c>
      <c r="I45" s="20">
        <v>16554</v>
      </c>
      <c r="J45" s="20">
        <v>3862</v>
      </c>
      <c r="K45" s="20">
        <v>198</v>
      </c>
      <c r="L45" s="20">
        <v>15</v>
      </c>
    </row>
    <row r="46" spans="2:12">
      <c r="B46" s="8" t="s">
        <v>230</v>
      </c>
      <c r="C46" s="20">
        <v>206226</v>
      </c>
      <c r="D46" s="20">
        <v>192</v>
      </c>
      <c r="E46" s="20">
        <v>22808</v>
      </c>
      <c r="F46" s="20">
        <v>66332</v>
      </c>
      <c r="G46" s="20">
        <v>58392</v>
      </c>
      <c r="H46" s="20">
        <v>36870</v>
      </c>
      <c r="I46" s="20">
        <v>17282</v>
      </c>
      <c r="J46" s="20">
        <v>4172</v>
      </c>
      <c r="K46" s="20">
        <v>164</v>
      </c>
      <c r="L46" s="20">
        <v>14</v>
      </c>
    </row>
    <row r="47" spans="2:12">
      <c r="B47" s="8" t="s">
        <v>231</v>
      </c>
      <c r="C47" s="20">
        <v>208808</v>
      </c>
      <c r="D47" s="20">
        <v>190</v>
      </c>
      <c r="E47" s="20">
        <v>23798</v>
      </c>
      <c r="F47" s="20">
        <v>67086</v>
      </c>
      <c r="G47" s="20">
        <v>58424</v>
      </c>
      <c r="H47" s="20">
        <v>36980</v>
      </c>
      <c r="I47" s="20">
        <v>17956</v>
      </c>
      <c r="J47" s="20">
        <v>4160</v>
      </c>
      <c r="K47" s="20">
        <v>200</v>
      </c>
      <c r="L47" s="20">
        <v>14</v>
      </c>
    </row>
    <row r="48" spans="2:12">
      <c r="B48" s="8" t="s">
        <v>232</v>
      </c>
      <c r="C48" s="20">
        <v>202900</v>
      </c>
      <c r="D48" s="20">
        <v>222</v>
      </c>
      <c r="E48" s="20">
        <v>23034</v>
      </c>
      <c r="F48" s="20">
        <v>65834</v>
      </c>
      <c r="G48" s="20">
        <v>55130</v>
      </c>
      <c r="H48" s="20">
        <v>36278</v>
      </c>
      <c r="I48" s="20">
        <v>17892</v>
      </c>
      <c r="J48" s="20">
        <v>4296</v>
      </c>
      <c r="K48" s="20">
        <v>196</v>
      </c>
      <c r="L48" s="20">
        <v>18</v>
      </c>
    </row>
    <row r="49" spans="2:12">
      <c r="B49" s="8" t="s">
        <v>233</v>
      </c>
      <c r="C49" s="20">
        <v>198576</v>
      </c>
      <c r="D49" s="20">
        <v>200</v>
      </c>
      <c r="E49" s="20">
        <v>21922</v>
      </c>
      <c r="F49" s="20">
        <v>65426</v>
      </c>
      <c r="G49" s="20">
        <v>53434</v>
      </c>
      <c r="H49" s="20">
        <v>34934</v>
      </c>
      <c r="I49" s="20">
        <v>18030</v>
      </c>
      <c r="J49" s="20">
        <v>4424</v>
      </c>
      <c r="K49" s="20">
        <v>198</v>
      </c>
      <c r="L49" s="20">
        <v>8</v>
      </c>
    </row>
    <row r="50" spans="2:12">
      <c r="B50" s="8"/>
      <c r="C50" s="20"/>
      <c r="D50" s="20"/>
      <c r="E50" s="20"/>
      <c r="F50" s="20"/>
      <c r="G50" s="20"/>
      <c r="H50" s="20"/>
      <c r="I50" s="20"/>
      <c r="J50" s="20"/>
      <c r="K50" s="20"/>
      <c r="L50" s="20"/>
    </row>
    <row r="51" spans="2:12">
      <c r="B51" s="8" t="s">
        <v>164</v>
      </c>
      <c r="C51" s="20">
        <v>195056</v>
      </c>
      <c r="D51" s="20">
        <v>186</v>
      </c>
      <c r="E51" s="20">
        <v>22786</v>
      </c>
      <c r="F51" s="20">
        <v>65108</v>
      </c>
      <c r="G51" s="20">
        <v>51842</v>
      </c>
      <c r="H51" s="20">
        <v>33228</v>
      </c>
      <c r="I51" s="20">
        <v>17410</v>
      </c>
      <c r="J51" s="20">
        <v>4288</v>
      </c>
      <c r="K51" s="20">
        <v>202</v>
      </c>
      <c r="L51" s="20">
        <v>6</v>
      </c>
    </row>
    <row r="52" spans="2:12">
      <c r="B52" s="8" t="s">
        <v>234</v>
      </c>
      <c r="C52" s="20">
        <v>192825</v>
      </c>
      <c r="D52" s="20">
        <v>212</v>
      </c>
      <c r="E52" s="20">
        <v>23891</v>
      </c>
      <c r="F52" s="20">
        <v>64336</v>
      </c>
      <c r="G52" s="20">
        <v>50277</v>
      </c>
      <c r="H52" s="20">
        <v>32456</v>
      </c>
      <c r="I52" s="20">
        <v>17067</v>
      </c>
      <c r="J52" s="20">
        <v>4363</v>
      </c>
      <c r="K52" s="20">
        <v>203</v>
      </c>
      <c r="L52" s="20">
        <v>20</v>
      </c>
    </row>
    <row r="53" spans="2:12">
      <c r="B53" s="8" t="s">
        <v>235</v>
      </c>
      <c r="C53" s="20">
        <v>182790</v>
      </c>
      <c r="D53" s="20">
        <v>268</v>
      </c>
      <c r="E53" s="20">
        <v>22702</v>
      </c>
      <c r="F53" s="20">
        <v>62243</v>
      </c>
      <c r="G53" s="20">
        <v>47109</v>
      </c>
      <c r="H53" s="20">
        <v>29817</v>
      </c>
      <c r="I53" s="20">
        <v>16160</v>
      </c>
      <c r="J53" s="20">
        <v>4250</v>
      </c>
      <c r="K53" s="20">
        <v>224</v>
      </c>
      <c r="L53" s="20">
        <v>17</v>
      </c>
    </row>
    <row r="54" spans="2:12">
      <c r="B54" s="8" t="s">
        <v>236</v>
      </c>
      <c r="C54" s="20">
        <v>178871</v>
      </c>
      <c r="D54" s="20">
        <v>210</v>
      </c>
      <c r="E54" s="20">
        <v>21686</v>
      </c>
      <c r="F54" s="20">
        <v>62834</v>
      </c>
      <c r="G54" s="20">
        <v>46063</v>
      </c>
      <c r="H54" s="20">
        <v>28364</v>
      </c>
      <c r="I54" s="20">
        <v>15117</v>
      </c>
      <c r="J54" s="20">
        <v>4359</v>
      </c>
      <c r="K54" s="20">
        <v>229</v>
      </c>
      <c r="L54" s="20">
        <v>9</v>
      </c>
    </row>
    <row r="55" spans="2:12">
      <c r="B55" s="8" t="s">
        <v>237</v>
      </c>
      <c r="C55" s="20">
        <v>175103</v>
      </c>
      <c r="D55" s="20">
        <v>264</v>
      </c>
      <c r="E55" s="20">
        <v>22526</v>
      </c>
      <c r="F55" s="20">
        <v>62196</v>
      </c>
      <c r="G55" s="20">
        <v>44671</v>
      </c>
      <c r="H55" s="20">
        <v>26542</v>
      </c>
      <c r="I55" s="20">
        <v>14509</v>
      </c>
      <c r="J55" s="20">
        <v>4162</v>
      </c>
      <c r="K55" s="20">
        <v>220</v>
      </c>
      <c r="L55" s="20">
        <v>13</v>
      </c>
    </row>
    <row r="56" spans="2:12">
      <c r="B56" s="8" t="s">
        <v>238</v>
      </c>
      <c r="C56" s="20">
        <v>166464</v>
      </c>
      <c r="D56" s="20">
        <v>267</v>
      </c>
      <c r="E56" s="20">
        <v>24653</v>
      </c>
      <c r="F56" s="20">
        <v>59439</v>
      </c>
      <c r="G56" s="20">
        <v>40693</v>
      </c>
      <c r="H56" s="20">
        <v>23767</v>
      </c>
      <c r="I56" s="20">
        <v>13528</v>
      </c>
      <c r="J56" s="20">
        <v>3886</v>
      </c>
      <c r="K56" s="20">
        <v>211</v>
      </c>
      <c r="L56" s="20">
        <v>20</v>
      </c>
    </row>
    <row r="57" spans="2:12">
      <c r="B57" s="8" t="s">
        <v>239</v>
      </c>
      <c r="C57" s="20">
        <v>165794</v>
      </c>
      <c r="D57" s="20">
        <v>310</v>
      </c>
      <c r="E57" s="20">
        <v>28690</v>
      </c>
      <c r="F57" s="20">
        <v>60711</v>
      </c>
      <c r="G57" s="20">
        <v>39225</v>
      </c>
      <c r="H57" s="20">
        <v>21205</v>
      </c>
      <c r="I57" s="20">
        <v>11846</v>
      </c>
      <c r="J57" s="20">
        <v>3547</v>
      </c>
      <c r="K57" s="20">
        <v>223</v>
      </c>
      <c r="L57" s="20">
        <v>37</v>
      </c>
    </row>
    <row r="58" spans="2:12">
      <c r="B58" s="8" t="s">
        <v>240</v>
      </c>
      <c r="C58" s="20">
        <v>162756</v>
      </c>
      <c r="D58" s="20">
        <v>316</v>
      </c>
      <c r="E58" s="20">
        <v>27267</v>
      </c>
      <c r="F58" s="20">
        <v>61541</v>
      </c>
      <c r="G58" s="20">
        <v>40052</v>
      </c>
      <c r="H58" s="20">
        <v>19840</v>
      </c>
      <c r="I58" s="20">
        <v>10479</v>
      </c>
      <c r="J58" s="20">
        <v>3059</v>
      </c>
      <c r="K58" s="20">
        <v>178</v>
      </c>
      <c r="L58" s="20">
        <v>24</v>
      </c>
    </row>
    <row r="59" spans="2:12">
      <c r="B59" s="8" t="s">
        <v>241</v>
      </c>
      <c r="C59" s="20">
        <v>159058</v>
      </c>
      <c r="D59" s="20">
        <v>400</v>
      </c>
      <c r="E59" s="20">
        <v>26390</v>
      </c>
      <c r="F59" s="20">
        <v>60072</v>
      </c>
      <c r="G59" s="20">
        <v>41561</v>
      </c>
      <c r="H59" s="20">
        <v>18613</v>
      </c>
      <c r="I59" s="20">
        <v>9095</v>
      </c>
      <c r="J59" s="20">
        <v>2739</v>
      </c>
      <c r="K59" s="20">
        <v>163</v>
      </c>
      <c r="L59" s="20">
        <v>25</v>
      </c>
    </row>
    <row r="60" spans="2:12">
      <c r="B60" s="8" t="s">
        <v>242</v>
      </c>
      <c r="C60" s="20">
        <v>165760</v>
      </c>
      <c r="D60" s="20">
        <v>421</v>
      </c>
      <c r="E60" s="20">
        <v>28061</v>
      </c>
      <c r="F60" s="20">
        <v>63376</v>
      </c>
      <c r="G60" s="20">
        <v>44615</v>
      </c>
      <c r="H60" s="20">
        <v>18535</v>
      </c>
      <c r="I60" s="20">
        <v>8157</v>
      </c>
      <c r="J60" s="20">
        <v>2433</v>
      </c>
      <c r="K60" s="20">
        <v>134</v>
      </c>
      <c r="L60" s="20">
        <v>28</v>
      </c>
    </row>
    <row r="61" spans="2:12">
      <c r="B61" s="8"/>
      <c r="C61" s="20"/>
      <c r="D61" s="20"/>
      <c r="E61" s="20"/>
      <c r="F61" s="20"/>
      <c r="G61" s="20"/>
      <c r="H61" s="20"/>
      <c r="I61" s="20"/>
      <c r="J61" s="20"/>
      <c r="K61" s="20"/>
      <c r="L61" s="20"/>
    </row>
    <row r="62" spans="2:12">
      <c r="B62" s="8" t="s">
        <v>165</v>
      </c>
      <c r="C62" s="20">
        <v>171667</v>
      </c>
      <c r="D62" s="20">
        <v>489</v>
      </c>
      <c r="E62" s="20">
        <v>29764</v>
      </c>
      <c r="F62" s="20">
        <v>65892</v>
      </c>
      <c r="G62" s="20">
        <v>46262</v>
      </c>
      <c r="H62" s="20">
        <v>19003</v>
      </c>
      <c r="I62" s="20">
        <v>7904</v>
      </c>
      <c r="J62" s="20">
        <v>2223</v>
      </c>
      <c r="K62" s="20">
        <v>118</v>
      </c>
      <c r="L62" s="20">
        <v>12</v>
      </c>
    </row>
    <row r="63" spans="2:12">
      <c r="B63" s="8" t="s">
        <v>243</v>
      </c>
      <c r="C63" s="20">
        <v>162244</v>
      </c>
      <c r="D63" s="20">
        <v>472</v>
      </c>
      <c r="E63" s="20">
        <v>28480</v>
      </c>
      <c r="F63" s="20">
        <v>62367</v>
      </c>
      <c r="G63" s="20">
        <v>43639</v>
      </c>
      <c r="H63" s="20">
        <v>18259</v>
      </c>
      <c r="I63" s="20">
        <v>6975</v>
      </c>
      <c r="J63" s="20">
        <v>1926</v>
      </c>
      <c r="K63" s="20">
        <v>112</v>
      </c>
      <c r="L63" s="20">
        <v>14</v>
      </c>
    </row>
    <row r="64" spans="2:12">
      <c r="B64" s="8" t="s">
        <v>244</v>
      </c>
      <c r="C64" s="20">
        <v>146854</v>
      </c>
      <c r="D64" s="20">
        <v>503</v>
      </c>
      <c r="E64" s="20">
        <v>28108</v>
      </c>
      <c r="F64" s="20">
        <v>54199</v>
      </c>
      <c r="G64" s="20">
        <v>40442</v>
      </c>
      <c r="H64" s="20">
        <v>16133</v>
      </c>
      <c r="I64" s="20">
        <v>5805</v>
      </c>
      <c r="J64" s="20">
        <v>1555</v>
      </c>
      <c r="K64" s="20">
        <v>95</v>
      </c>
      <c r="L64" s="20">
        <v>14</v>
      </c>
    </row>
    <row r="65" spans="2:12">
      <c r="B65" s="8" t="s">
        <v>245</v>
      </c>
      <c r="C65" s="20">
        <v>141550</v>
      </c>
      <c r="D65" s="20">
        <v>569</v>
      </c>
      <c r="E65" s="20">
        <v>27808</v>
      </c>
      <c r="F65" s="20">
        <v>51284</v>
      </c>
      <c r="G65" s="20">
        <v>39845</v>
      </c>
      <c r="H65" s="20">
        <v>15520</v>
      </c>
      <c r="I65" s="20">
        <v>5163</v>
      </c>
      <c r="J65" s="20">
        <v>1277</v>
      </c>
      <c r="K65" s="20">
        <v>62</v>
      </c>
      <c r="L65" s="20">
        <v>22</v>
      </c>
    </row>
    <row r="66" spans="2:12">
      <c r="B66" s="8" t="s">
        <v>246</v>
      </c>
      <c r="C66" s="20">
        <v>137414</v>
      </c>
      <c r="D66" s="20">
        <v>501</v>
      </c>
      <c r="E66" s="20">
        <v>25977</v>
      </c>
      <c r="F66" s="20">
        <v>49975</v>
      </c>
      <c r="G66" s="20">
        <v>40215</v>
      </c>
      <c r="H66" s="20">
        <v>15317</v>
      </c>
      <c r="I66" s="20">
        <v>4291</v>
      </c>
      <c r="J66" s="20">
        <v>1063</v>
      </c>
      <c r="K66" s="20">
        <v>50</v>
      </c>
      <c r="L66" s="20">
        <v>25</v>
      </c>
    </row>
    <row r="67" spans="2:12">
      <c r="B67" s="8" t="s">
        <v>247</v>
      </c>
      <c r="C67" s="20">
        <v>133931</v>
      </c>
      <c r="D67" s="20">
        <v>463</v>
      </c>
      <c r="E67" s="20">
        <v>24509</v>
      </c>
      <c r="F67" s="20">
        <v>48675</v>
      </c>
      <c r="G67" s="20">
        <v>40061</v>
      </c>
      <c r="H67" s="20">
        <v>14891</v>
      </c>
      <c r="I67" s="20">
        <v>4273</v>
      </c>
      <c r="J67" s="20">
        <v>982</v>
      </c>
      <c r="K67" s="20">
        <v>54</v>
      </c>
      <c r="L67" s="20">
        <v>23</v>
      </c>
    </row>
    <row r="68" spans="2:12">
      <c r="B68" s="8" t="s">
        <v>248</v>
      </c>
      <c r="C68" s="20">
        <v>131378</v>
      </c>
      <c r="D68" s="20">
        <v>404</v>
      </c>
      <c r="E68" s="20">
        <v>22593</v>
      </c>
      <c r="F68" s="20">
        <v>47161</v>
      </c>
      <c r="G68" s="20">
        <v>41412</v>
      </c>
      <c r="H68" s="20">
        <v>14893</v>
      </c>
      <c r="I68" s="20">
        <v>4053</v>
      </c>
      <c r="J68" s="20">
        <v>799</v>
      </c>
      <c r="K68" s="20">
        <v>47</v>
      </c>
      <c r="L68" s="20">
        <v>16</v>
      </c>
    </row>
    <row r="69" spans="2:12">
      <c r="B69" s="8" t="s">
        <v>249</v>
      </c>
      <c r="C69" s="20">
        <v>138416</v>
      </c>
      <c r="D69" s="20">
        <v>426</v>
      </c>
      <c r="E69" s="20">
        <v>22585</v>
      </c>
      <c r="F69" s="20">
        <v>49740</v>
      </c>
      <c r="G69" s="20">
        <v>43346</v>
      </c>
      <c r="H69" s="20">
        <v>17293</v>
      </c>
      <c r="I69" s="20">
        <v>4178</v>
      </c>
      <c r="J69" s="20">
        <v>771</v>
      </c>
      <c r="K69" s="20">
        <v>51</v>
      </c>
      <c r="L69" s="20">
        <v>26</v>
      </c>
    </row>
    <row r="70" spans="2:12">
      <c r="B70" s="8" t="s">
        <v>250</v>
      </c>
      <c r="C70" s="20">
        <v>138802</v>
      </c>
      <c r="D70" s="20">
        <v>345</v>
      </c>
      <c r="E70" s="20">
        <v>21487</v>
      </c>
      <c r="F70" s="20">
        <v>49498</v>
      </c>
      <c r="G70" s="20">
        <v>43744</v>
      </c>
      <c r="H70" s="20">
        <v>18367</v>
      </c>
      <c r="I70" s="20">
        <v>4562</v>
      </c>
      <c r="J70" s="20">
        <v>729</v>
      </c>
      <c r="K70" s="20">
        <v>50</v>
      </c>
      <c r="L70" s="20">
        <v>20</v>
      </c>
    </row>
    <row r="71" spans="2:12">
      <c r="B71" s="8" t="s">
        <v>251</v>
      </c>
      <c r="C71" s="20">
        <v>144452</v>
      </c>
      <c r="D71" s="20">
        <v>355</v>
      </c>
      <c r="E71" s="20">
        <v>21239</v>
      </c>
      <c r="F71" s="20">
        <v>51319</v>
      </c>
      <c r="G71" s="20">
        <v>46084</v>
      </c>
      <c r="H71" s="20">
        <v>19962</v>
      </c>
      <c r="I71" s="20">
        <v>4720</v>
      </c>
      <c r="J71" s="20">
        <v>715</v>
      </c>
      <c r="K71" s="20">
        <v>41</v>
      </c>
      <c r="L71" s="20">
        <v>17</v>
      </c>
    </row>
    <row r="72" spans="2:12">
      <c r="B72" s="11"/>
      <c r="C72" s="22"/>
      <c r="D72" s="20"/>
      <c r="E72" s="20"/>
      <c r="F72" s="20"/>
      <c r="G72" s="20"/>
      <c r="H72" s="20"/>
      <c r="I72" s="20"/>
      <c r="J72" s="20"/>
      <c r="K72" s="20"/>
      <c r="L72" s="20"/>
    </row>
    <row r="73" spans="2:12">
      <c r="B73" s="8" t="s">
        <v>166</v>
      </c>
      <c r="C73" s="20">
        <v>145162</v>
      </c>
      <c r="D73" s="20">
        <v>331</v>
      </c>
      <c r="E73" s="20">
        <v>20000</v>
      </c>
      <c r="F73" s="20">
        <v>51218</v>
      </c>
      <c r="G73" s="20">
        <v>47113</v>
      </c>
      <c r="H73" s="20">
        <v>21024</v>
      </c>
      <c r="I73" s="20">
        <v>4692</v>
      </c>
      <c r="J73" s="20">
        <v>740</v>
      </c>
      <c r="K73" s="20">
        <v>22</v>
      </c>
      <c r="L73" s="20">
        <v>22</v>
      </c>
    </row>
    <row r="74" spans="2:12">
      <c r="B74" s="8" t="s">
        <v>252</v>
      </c>
      <c r="C74" s="20">
        <v>140579</v>
      </c>
      <c r="D74" s="20">
        <v>300</v>
      </c>
      <c r="E74" s="20">
        <v>18397</v>
      </c>
      <c r="F74" s="20">
        <v>47737</v>
      </c>
      <c r="G74" s="20">
        <v>46527</v>
      </c>
      <c r="H74" s="20">
        <v>22178</v>
      </c>
      <c r="I74" s="20">
        <v>4701</v>
      </c>
      <c r="J74" s="20">
        <v>695</v>
      </c>
      <c r="K74" s="20">
        <v>34</v>
      </c>
      <c r="L74" s="20">
        <v>10</v>
      </c>
    </row>
    <row r="75" spans="2:12">
      <c r="B75" s="8" t="s">
        <v>253</v>
      </c>
      <c r="C75" s="20">
        <v>137950</v>
      </c>
      <c r="D75" s="20">
        <v>319</v>
      </c>
      <c r="E75" s="20">
        <v>17344</v>
      </c>
      <c r="F75" s="20">
        <v>45586</v>
      </c>
      <c r="G75" s="20">
        <v>45995</v>
      </c>
      <c r="H75" s="20">
        <v>22564</v>
      </c>
      <c r="I75" s="20">
        <v>5395</v>
      </c>
      <c r="J75" s="20">
        <v>711</v>
      </c>
      <c r="K75" s="20">
        <v>29</v>
      </c>
      <c r="L75" s="20">
        <v>7</v>
      </c>
    </row>
    <row r="76" spans="2:12">
      <c r="B76" s="8" t="s">
        <v>254</v>
      </c>
      <c r="C76" s="20">
        <v>133026</v>
      </c>
      <c r="D76" s="20">
        <v>328</v>
      </c>
      <c r="E76" s="20">
        <v>16589</v>
      </c>
      <c r="F76" s="20">
        <v>42034</v>
      </c>
      <c r="G76" s="20">
        <v>45065</v>
      </c>
      <c r="H76" s="20">
        <v>22505</v>
      </c>
      <c r="I76" s="20">
        <v>5669</v>
      </c>
      <c r="J76" s="20">
        <v>791</v>
      </c>
      <c r="K76" s="20">
        <v>38</v>
      </c>
      <c r="L76" s="20">
        <v>7</v>
      </c>
    </row>
    <row r="77" spans="2:12">
      <c r="B77" s="8" t="s">
        <v>255</v>
      </c>
      <c r="C77" s="20">
        <v>135782</v>
      </c>
      <c r="D77" s="20">
        <v>341</v>
      </c>
      <c r="E77" s="20">
        <v>16442</v>
      </c>
      <c r="F77" s="20">
        <v>41664</v>
      </c>
      <c r="G77" s="20">
        <v>45908</v>
      </c>
      <c r="H77" s="20">
        <v>24320</v>
      </c>
      <c r="I77" s="20">
        <v>6295</v>
      </c>
      <c r="J77" s="20">
        <v>780</v>
      </c>
      <c r="K77" s="20">
        <v>30</v>
      </c>
      <c r="L77" s="20">
        <v>2</v>
      </c>
    </row>
    <row r="78" spans="2:12">
      <c r="B78" s="8" t="s">
        <v>256</v>
      </c>
      <c r="C78" s="20">
        <v>138052</v>
      </c>
      <c r="D78" s="20">
        <v>352</v>
      </c>
      <c r="E78" s="20">
        <v>16279</v>
      </c>
      <c r="F78" s="20">
        <v>41125</v>
      </c>
      <c r="G78" s="20">
        <v>47049</v>
      </c>
      <c r="H78" s="20">
        <v>25491</v>
      </c>
      <c r="I78" s="20">
        <v>6864</v>
      </c>
      <c r="J78" s="20">
        <v>851</v>
      </c>
      <c r="K78" s="20">
        <v>36</v>
      </c>
      <c r="L78" s="20">
        <v>5</v>
      </c>
    </row>
    <row r="79" spans="2:12">
      <c r="B79" s="8" t="s">
        <v>257</v>
      </c>
      <c r="C79" s="20">
        <v>137626</v>
      </c>
      <c r="D79" s="20">
        <v>335</v>
      </c>
      <c r="E79" s="20">
        <v>16536</v>
      </c>
      <c r="F79" s="20">
        <v>39611</v>
      </c>
      <c r="G79" s="20">
        <v>46421</v>
      </c>
      <c r="H79" s="20">
        <v>26331</v>
      </c>
      <c r="I79" s="20">
        <v>7503</v>
      </c>
      <c r="J79" s="20">
        <v>842</v>
      </c>
      <c r="K79" s="20">
        <v>35</v>
      </c>
      <c r="L79" s="20">
        <v>12</v>
      </c>
    </row>
    <row r="80" spans="2:12">
      <c r="B80" s="8" t="s">
        <v>258</v>
      </c>
      <c r="C80" s="20">
        <v>140466</v>
      </c>
      <c r="D80" s="20">
        <v>329</v>
      </c>
      <c r="E80" s="20">
        <v>16911</v>
      </c>
      <c r="F80" s="20">
        <v>39314</v>
      </c>
      <c r="G80" s="20">
        <v>47052</v>
      </c>
      <c r="H80" s="20">
        <v>27795</v>
      </c>
      <c r="I80" s="20">
        <v>8038</v>
      </c>
      <c r="J80" s="20">
        <v>969</v>
      </c>
      <c r="K80" s="20">
        <v>46</v>
      </c>
      <c r="L80" s="20">
        <v>12</v>
      </c>
    </row>
    <row r="81" spans="2:12">
      <c r="B81" s="8" t="s">
        <v>259</v>
      </c>
      <c r="C81" s="20">
        <v>139635</v>
      </c>
      <c r="D81" s="20">
        <v>371</v>
      </c>
      <c r="E81" s="20">
        <v>17003</v>
      </c>
      <c r="F81" s="20">
        <v>37529</v>
      </c>
      <c r="G81" s="20">
        <v>45924</v>
      </c>
      <c r="H81" s="20">
        <v>28469</v>
      </c>
      <c r="I81" s="20">
        <v>8553</v>
      </c>
      <c r="J81" s="20">
        <v>1094</v>
      </c>
      <c r="K81" s="20">
        <v>54</v>
      </c>
      <c r="L81" s="20">
        <v>638</v>
      </c>
    </row>
    <row r="82" spans="2:12">
      <c r="B82" s="8" t="s">
        <v>260</v>
      </c>
      <c r="C82" s="20">
        <v>148164</v>
      </c>
      <c r="D82" s="20">
        <v>396</v>
      </c>
      <c r="E82" s="20">
        <v>19149</v>
      </c>
      <c r="F82" s="20">
        <v>39352</v>
      </c>
      <c r="G82" s="20">
        <v>47853</v>
      </c>
      <c r="H82" s="20">
        <v>30462</v>
      </c>
      <c r="I82" s="20">
        <v>9571</v>
      </c>
      <c r="J82" s="20">
        <v>1207</v>
      </c>
      <c r="K82" s="20">
        <v>58</v>
      </c>
      <c r="L82" s="20">
        <v>116</v>
      </c>
    </row>
    <row r="83" spans="2:12">
      <c r="B83" s="11"/>
      <c r="C83" s="22"/>
      <c r="D83" s="20"/>
      <c r="E83" s="20"/>
      <c r="F83" s="20"/>
      <c r="G83" s="20"/>
      <c r="H83" s="20"/>
      <c r="I83" s="20"/>
      <c r="J83" s="20"/>
      <c r="K83" s="20"/>
      <c r="L83" s="20"/>
    </row>
    <row r="84" spans="2:12">
      <c r="B84" s="8" t="s">
        <v>167</v>
      </c>
      <c r="C84" s="20">
        <v>153080</v>
      </c>
      <c r="D84" s="20">
        <v>426</v>
      </c>
      <c r="E84" s="20">
        <v>20224</v>
      </c>
      <c r="F84" s="20">
        <v>39993</v>
      </c>
      <c r="G84" s="20">
        <v>48466</v>
      </c>
      <c r="H84" s="20">
        <v>32058</v>
      </c>
      <c r="I84" s="20">
        <v>10421</v>
      </c>
      <c r="J84" s="20">
        <v>1382</v>
      </c>
      <c r="K84" s="20">
        <v>40</v>
      </c>
      <c r="L84" s="20">
        <v>70</v>
      </c>
    </row>
    <row r="85" spans="2:12">
      <c r="B85" s="8" t="s">
        <v>168</v>
      </c>
      <c r="C85" s="20">
        <v>149478</v>
      </c>
      <c r="D85" s="20">
        <v>414</v>
      </c>
      <c r="E85" s="20">
        <v>19325</v>
      </c>
      <c r="F85" s="20">
        <v>39546</v>
      </c>
      <c r="G85" s="20">
        <v>45995</v>
      </c>
      <c r="H85" s="20">
        <v>32025</v>
      </c>
      <c r="I85" s="20">
        <v>10627</v>
      </c>
      <c r="J85" s="20">
        <v>1464</v>
      </c>
      <c r="K85" s="20">
        <v>36</v>
      </c>
      <c r="L85" s="20">
        <v>46</v>
      </c>
    </row>
    <row r="86" spans="2:12">
      <c r="B86" s="8" t="s">
        <v>169</v>
      </c>
      <c r="C86" s="20">
        <v>143827</v>
      </c>
      <c r="D86" s="20">
        <v>373</v>
      </c>
      <c r="E86" s="20">
        <v>18341</v>
      </c>
      <c r="F86" s="20">
        <v>37446</v>
      </c>
      <c r="G86" s="20">
        <v>43246</v>
      </c>
      <c r="H86" s="20">
        <v>31496</v>
      </c>
      <c r="I86" s="20">
        <v>11199</v>
      </c>
      <c r="J86" s="20">
        <v>1604</v>
      </c>
      <c r="K86" s="20">
        <v>60</v>
      </c>
      <c r="L86" s="20">
        <v>62</v>
      </c>
    </row>
    <row r="87" spans="2:12">
      <c r="B87" s="8" t="s">
        <v>170</v>
      </c>
      <c r="C87" s="20">
        <v>139560</v>
      </c>
      <c r="D87" s="20">
        <v>371</v>
      </c>
      <c r="E87" s="20">
        <v>17198</v>
      </c>
      <c r="F87" s="20">
        <v>35732</v>
      </c>
      <c r="G87" s="20">
        <v>40975</v>
      </c>
      <c r="H87" s="20">
        <v>31833</v>
      </c>
      <c r="I87" s="20">
        <v>11682</v>
      </c>
      <c r="J87" s="20">
        <v>1636</v>
      </c>
      <c r="K87" s="20">
        <v>71</v>
      </c>
      <c r="L87" s="20">
        <v>62</v>
      </c>
    </row>
    <row r="88" spans="2:12">
      <c r="B88" s="8">
        <v>1994</v>
      </c>
      <c r="C88" s="20">
        <v>137844</v>
      </c>
      <c r="D88" s="20">
        <v>397</v>
      </c>
      <c r="E88" s="20">
        <v>17051</v>
      </c>
      <c r="F88" s="20">
        <v>34448</v>
      </c>
      <c r="G88" s="20">
        <v>39789</v>
      </c>
      <c r="H88" s="20">
        <v>32148</v>
      </c>
      <c r="I88" s="20">
        <v>12066</v>
      </c>
      <c r="J88" s="20">
        <v>1846</v>
      </c>
      <c r="K88" s="20">
        <v>66</v>
      </c>
      <c r="L88" s="20">
        <v>33</v>
      </c>
    </row>
    <row r="89" spans="2:12" s="14" customFormat="1">
      <c r="B89" s="8">
        <v>1995</v>
      </c>
      <c r="C89" s="20">
        <v>134169</v>
      </c>
      <c r="D89" s="20">
        <v>377</v>
      </c>
      <c r="E89" s="20">
        <v>16444</v>
      </c>
      <c r="F89" s="20">
        <v>32365</v>
      </c>
      <c r="G89" s="20">
        <v>38669</v>
      </c>
      <c r="H89" s="20">
        <v>31721</v>
      </c>
      <c r="I89" s="20">
        <v>12458</v>
      </c>
      <c r="J89" s="20">
        <v>2030</v>
      </c>
      <c r="K89" s="20">
        <v>80</v>
      </c>
      <c r="L89" s="20">
        <v>25</v>
      </c>
    </row>
    <row r="90" spans="2:12">
      <c r="B90" s="8">
        <v>1996</v>
      </c>
      <c r="C90" s="20">
        <v>133231</v>
      </c>
      <c r="D90" s="20">
        <v>330</v>
      </c>
      <c r="E90" s="20">
        <v>15899</v>
      </c>
      <c r="F90" s="20">
        <v>31231</v>
      </c>
      <c r="G90" s="20">
        <v>39286</v>
      </c>
      <c r="H90" s="20">
        <v>31472</v>
      </c>
      <c r="I90" s="20">
        <v>12730</v>
      </c>
      <c r="J90" s="20">
        <v>2168</v>
      </c>
      <c r="K90" s="20">
        <v>88</v>
      </c>
      <c r="L90" s="20">
        <v>27</v>
      </c>
    </row>
    <row r="91" spans="2:12">
      <c r="B91" s="8">
        <v>1997</v>
      </c>
      <c r="C91" s="20">
        <v>133549</v>
      </c>
      <c r="D91" s="20">
        <v>278</v>
      </c>
      <c r="E91" s="20">
        <v>15358</v>
      </c>
      <c r="F91" s="20">
        <v>31164</v>
      </c>
      <c r="G91" s="20">
        <v>39403</v>
      </c>
      <c r="H91" s="20">
        <v>31664</v>
      </c>
      <c r="I91" s="20">
        <v>13327</v>
      </c>
      <c r="J91" s="20">
        <v>2238</v>
      </c>
      <c r="K91" s="20">
        <v>95</v>
      </c>
      <c r="L91" s="20">
        <v>22</v>
      </c>
    </row>
    <row r="92" spans="2:12">
      <c r="B92" s="8">
        <v>1998</v>
      </c>
      <c r="C92" s="20">
        <v>133649</v>
      </c>
      <c r="D92" s="20">
        <v>254</v>
      </c>
      <c r="E92" s="20">
        <v>15263</v>
      </c>
      <c r="F92" s="20">
        <v>31063</v>
      </c>
      <c r="G92" s="20">
        <v>39826</v>
      </c>
      <c r="H92" s="20">
        <v>31379</v>
      </c>
      <c r="I92" s="20">
        <v>13287</v>
      </c>
      <c r="J92" s="20">
        <v>2437</v>
      </c>
      <c r="K92" s="20">
        <v>122</v>
      </c>
      <c r="L92" s="20">
        <v>18</v>
      </c>
    </row>
    <row r="93" spans="2:12">
      <c r="B93" s="8">
        <v>1999</v>
      </c>
      <c r="C93" s="20">
        <v>133429</v>
      </c>
      <c r="D93" s="20">
        <v>270</v>
      </c>
      <c r="E93" s="20">
        <v>14540</v>
      </c>
      <c r="F93" s="20">
        <v>31729</v>
      </c>
      <c r="G93" s="20">
        <v>38851</v>
      </c>
      <c r="H93" s="20">
        <v>31756</v>
      </c>
      <c r="I93" s="20">
        <v>13721</v>
      </c>
      <c r="J93" s="20">
        <v>2430</v>
      </c>
      <c r="K93" s="20">
        <v>120</v>
      </c>
      <c r="L93" s="20">
        <v>12</v>
      </c>
    </row>
    <row r="94" spans="2:12">
      <c r="B94" s="8"/>
      <c r="C94" s="20"/>
      <c r="D94" s="20"/>
      <c r="E94" s="20"/>
      <c r="F94" s="20"/>
      <c r="G94" s="20"/>
      <c r="H94" s="20"/>
      <c r="I94" s="20"/>
      <c r="J94" s="20"/>
      <c r="K94" s="20"/>
      <c r="L94" s="20"/>
    </row>
    <row r="95" spans="2:12">
      <c r="B95" s="8">
        <v>2000</v>
      </c>
      <c r="C95" s="9">
        <v>136048</v>
      </c>
      <c r="D95" s="9">
        <v>221</v>
      </c>
      <c r="E95" s="9">
        <v>14096</v>
      </c>
      <c r="F95" s="9">
        <v>33140</v>
      </c>
      <c r="G95" s="9">
        <v>38849</v>
      </c>
      <c r="H95" s="9">
        <v>32577</v>
      </c>
      <c r="I95" s="9">
        <v>14396</v>
      </c>
      <c r="J95" s="9">
        <v>2602</v>
      </c>
      <c r="K95" s="9">
        <v>144</v>
      </c>
      <c r="L95" s="9">
        <v>23</v>
      </c>
    </row>
    <row r="96" spans="2:12">
      <c r="B96" s="8">
        <v>2001</v>
      </c>
      <c r="C96" s="9">
        <v>133247</v>
      </c>
      <c r="D96" s="9">
        <v>220</v>
      </c>
      <c r="E96" s="9">
        <v>13438</v>
      </c>
      <c r="F96" s="9">
        <v>32278</v>
      </c>
      <c r="G96" s="9">
        <v>37140</v>
      </c>
      <c r="H96" s="9">
        <v>33017</v>
      </c>
      <c r="I96" s="9">
        <v>14279</v>
      </c>
      <c r="J96" s="9">
        <v>2697</v>
      </c>
      <c r="K96" s="9">
        <v>162</v>
      </c>
      <c r="L96" s="9">
        <v>16</v>
      </c>
    </row>
    <row r="97" spans="2:12">
      <c r="B97" s="8">
        <v>2002</v>
      </c>
      <c r="C97" s="9">
        <v>129518</v>
      </c>
      <c r="D97" s="9">
        <v>218</v>
      </c>
      <c r="E97" s="9">
        <v>12234</v>
      </c>
      <c r="F97" s="9">
        <v>31579</v>
      </c>
      <c r="G97" s="9">
        <v>35962</v>
      </c>
      <c r="H97" s="9">
        <v>32819</v>
      </c>
      <c r="I97" s="9">
        <v>13872</v>
      </c>
      <c r="J97" s="9">
        <v>2670</v>
      </c>
      <c r="K97" s="9">
        <v>148</v>
      </c>
      <c r="L97" s="9">
        <v>16</v>
      </c>
    </row>
    <row r="98" spans="2:12">
      <c r="B98" s="8">
        <v>2003</v>
      </c>
      <c r="C98" s="9">
        <v>130850</v>
      </c>
      <c r="D98" s="9">
        <v>176</v>
      </c>
      <c r="E98" s="9">
        <f>503+1166+2225+3520+4788</f>
        <v>12202</v>
      </c>
      <c r="F98" s="9">
        <v>31859</v>
      </c>
      <c r="G98" s="9">
        <v>36648</v>
      </c>
      <c r="H98" s="9">
        <v>32655</v>
      </c>
      <c r="I98" s="9">
        <v>14322</v>
      </c>
      <c r="J98" s="9">
        <v>2835</v>
      </c>
      <c r="K98" s="9">
        <v>142</v>
      </c>
      <c r="L98" s="9">
        <v>11</v>
      </c>
    </row>
    <row r="99" spans="2:12">
      <c r="B99" s="8">
        <v>2004</v>
      </c>
      <c r="C99" s="9">
        <v>129710</v>
      </c>
      <c r="D99" s="9">
        <v>211</v>
      </c>
      <c r="E99" s="9">
        <v>12236</v>
      </c>
      <c r="F99" s="9">
        <v>31291</v>
      </c>
      <c r="G99" s="9">
        <v>36811</v>
      </c>
      <c r="H99" s="9">
        <v>31815</v>
      </c>
      <c r="I99" s="9">
        <v>14221</v>
      </c>
      <c r="J99" s="9">
        <v>2937</v>
      </c>
      <c r="K99" s="9">
        <v>176</v>
      </c>
      <c r="L99" s="9">
        <v>12</v>
      </c>
    </row>
    <row r="100" spans="2:12">
      <c r="B100" s="8">
        <v>2005</v>
      </c>
      <c r="C100" s="9">
        <v>127518</v>
      </c>
      <c r="D100" s="9">
        <v>200</v>
      </c>
      <c r="E100" s="9">
        <v>11794</v>
      </c>
      <c r="F100" s="9">
        <v>31010</v>
      </c>
      <c r="G100" s="9">
        <v>36908</v>
      </c>
      <c r="H100" s="9">
        <v>30412</v>
      </c>
      <c r="I100" s="9">
        <v>14058</v>
      </c>
      <c r="J100" s="9">
        <v>2940</v>
      </c>
      <c r="K100" s="9">
        <v>178</v>
      </c>
      <c r="L100" s="9">
        <v>18</v>
      </c>
    </row>
    <row r="101" spans="2:12">
      <c r="B101" s="8">
        <v>2006</v>
      </c>
      <c r="C101" s="9">
        <v>127537</v>
      </c>
      <c r="D101" s="9">
        <v>171</v>
      </c>
      <c r="E101" s="9">
        <v>12322</v>
      </c>
      <c r="F101" s="9">
        <v>30966</v>
      </c>
      <c r="G101" s="9">
        <v>37289</v>
      </c>
      <c r="H101" s="9">
        <v>29771</v>
      </c>
      <c r="I101" s="9">
        <v>14097</v>
      </c>
      <c r="J101" s="9">
        <v>2741</v>
      </c>
      <c r="K101" s="9">
        <v>163</v>
      </c>
      <c r="L101" s="9">
        <v>17</v>
      </c>
    </row>
    <row r="102" spans="2:12">
      <c r="B102" s="8">
        <v>2007</v>
      </c>
      <c r="C102" s="9">
        <v>125172</v>
      </c>
      <c r="D102" s="9">
        <v>185</v>
      </c>
      <c r="E102" s="9">
        <f>476+1210+2201+3550+5056</f>
        <v>12493</v>
      </c>
      <c r="F102" s="9">
        <v>30194</v>
      </c>
      <c r="G102" s="9">
        <v>36806</v>
      </c>
      <c r="H102" s="9">
        <v>28768</v>
      </c>
      <c r="I102" s="9">
        <v>13838</v>
      </c>
      <c r="J102" s="9">
        <v>2702</v>
      </c>
      <c r="K102" s="9">
        <v>174</v>
      </c>
      <c r="L102" s="9">
        <v>12</v>
      </c>
    </row>
    <row r="103" spans="2:12">
      <c r="B103" s="8">
        <v>2008</v>
      </c>
      <c r="C103" s="9">
        <v>121231</v>
      </c>
      <c r="D103" s="9">
        <v>249</v>
      </c>
      <c r="E103" s="9">
        <v>12028</v>
      </c>
      <c r="F103" s="9">
        <v>29143</v>
      </c>
      <c r="G103" s="9">
        <v>35542</v>
      </c>
      <c r="H103" s="9">
        <v>28015</v>
      </c>
      <c r="I103" s="9">
        <v>13213</v>
      </c>
      <c r="J103" s="9">
        <v>2804</v>
      </c>
      <c r="K103" s="9">
        <v>226</v>
      </c>
      <c r="L103" s="9">
        <v>11</v>
      </c>
    </row>
    <row r="104" spans="2:12">
      <c r="B104" s="8">
        <v>2009</v>
      </c>
      <c r="C104" s="9">
        <v>117309</v>
      </c>
      <c r="D104" s="9">
        <v>133</v>
      </c>
      <c r="E104" s="9">
        <v>11708</v>
      </c>
      <c r="F104" s="9">
        <v>28442</v>
      </c>
      <c r="G104" s="9">
        <v>34515</v>
      </c>
      <c r="H104" s="9">
        <v>27577</v>
      </c>
      <c r="I104" s="9">
        <v>12146</v>
      </c>
      <c r="J104" s="9">
        <v>2627</v>
      </c>
      <c r="K104" s="9">
        <v>159</v>
      </c>
      <c r="L104" s="9">
        <v>2</v>
      </c>
    </row>
    <row r="105" spans="2:12">
      <c r="B105" s="8"/>
      <c r="C105" s="9"/>
      <c r="D105" s="9"/>
      <c r="E105" s="9"/>
      <c r="F105" s="9"/>
      <c r="G105" s="9"/>
      <c r="H105" s="9"/>
      <c r="I105" s="9"/>
      <c r="J105" s="9"/>
      <c r="K105" s="9"/>
      <c r="L105" s="9"/>
    </row>
    <row r="106" spans="2:12">
      <c r="B106" s="8">
        <v>2010</v>
      </c>
      <c r="C106" s="9">
        <v>114717</v>
      </c>
      <c r="D106" s="9">
        <v>112</v>
      </c>
      <c r="E106" s="9">
        <v>10832</v>
      </c>
      <c r="F106" s="9">
        <v>27814</v>
      </c>
      <c r="G106" s="9">
        <v>33680</v>
      </c>
      <c r="H106" s="9">
        <v>27515</v>
      </c>
      <c r="I106" s="9">
        <v>11938</v>
      </c>
      <c r="J106" s="9">
        <v>2622</v>
      </c>
      <c r="K106" s="9">
        <v>201</v>
      </c>
      <c r="L106" s="9">
        <v>3</v>
      </c>
    </row>
    <row r="107" spans="2:12">
      <c r="B107" s="8">
        <v>2011</v>
      </c>
      <c r="C107" s="9">
        <v>114159</v>
      </c>
      <c r="D107" s="9">
        <v>94</v>
      </c>
      <c r="E107" s="9">
        <v>9655</v>
      </c>
      <c r="F107" s="9">
        <v>27907</v>
      </c>
      <c r="G107" s="9">
        <v>33703</v>
      </c>
      <c r="H107" s="9">
        <v>28175</v>
      </c>
      <c r="I107" s="9">
        <v>11719</v>
      </c>
      <c r="J107" s="9">
        <v>2720</v>
      </c>
      <c r="K107" s="9">
        <v>170</v>
      </c>
      <c r="L107" s="9">
        <v>16</v>
      </c>
    </row>
    <row r="108" spans="2:12">
      <c r="B108" s="8">
        <v>2012</v>
      </c>
      <c r="C108" s="9">
        <v>112708</v>
      </c>
      <c r="D108" s="9">
        <v>105</v>
      </c>
      <c r="E108" s="9">
        <v>8893</v>
      </c>
      <c r="F108" s="9">
        <v>27616</v>
      </c>
      <c r="G108" s="9">
        <v>33299</v>
      </c>
      <c r="H108" s="9">
        <v>28398</v>
      </c>
      <c r="I108" s="9">
        <v>11616</v>
      </c>
      <c r="J108" s="9">
        <v>2595</v>
      </c>
      <c r="K108" s="9">
        <v>177</v>
      </c>
      <c r="L108" s="9">
        <v>9</v>
      </c>
    </row>
    <row r="109" spans="2:12">
      <c r="B109" s="8">
        <v>2013</v>
      </c>
      <c r="C109" s="9">
        <v>113732</v>
      </c>
      <c r="D109" s="9">
        <v>74</v>
      </c>
      <c r="E109" s="9">
        <v>7870</v>
      </c>
      <c r="F109" s="9">
        <v>27666</v>
      </c>
      <c r="G109" s="9">
        <v>33882</v>
      </c>
      <c r="H109" s="9">
        <v>29309</v>
      </c>
      <c r="I109" s="9">
        <v>12106</v>
      </c>
      <c r="J109" s="9">
        <v>2632</v>
      </c>
      <c r="K109" s="9">
        <v>188</v>
      </c>
      <c r="L109" s="9">
        <v>5</v>
      </c>
    </row>
    <row r="110" spans="2:12">
      <c r="B110" s="8">
        <v>2014</v>
      </c>
      <c r="C110" s="9">
        <v>114460</v>
      </c>
      <c r="D110" s="9">
        <v>69</v>
      </c>
      <c r="E110" s="9">
        <v>6968</v>
      </c>
      <c r="F110" s="9">
        <v>27134</v>
      </c>
      <c r="G110" s="9">
        <v>34884</v>
      </c>
      <c r="H110" s="9">
        <v>30165</v>
      </c>
      <c r="I110" s="9">
        <v>12475</v>
      </c>
      <c r="J110" s="9">
        <v>2573</v>
      </c>
      <c r="K110" s="9">
        <v>184</v>
      </c>
      <c r="L110" s="9">
        <v>8</v>
      </c>
    </row>
    <row r="111" spans="2:12">
      <c r="B111" s="6"/>
      <c r="C111" s="15"/>
      <c r="D111" s="15"/>
      <c r="E111" s="15"/>
      <c r="F111" s="15"/>
      <c r="G111" s="15"/>
      <c r="H111" s="15"/>
      <c r="I111" s="15"/>
      <c r="J111" s="15"/>
      <c r="K111" s="15"/>
      <c r="L111" s="15"/>
    </row>
    <row r="112" spans="2:12" ht="47.25" customHeight="1">
      <c r="B112" s="287" t="s">
        <v>566</v>
      </c>
      <c r="C112" s="282"/>
      <c r="D112" s="282"/>
      <c r="E112" s="282"/>
      <c r="F112" s="282"/>
      <c r="G112" s="282"/>
      <c r="H112" s="282"/>
      <c r="I112" s="282"/>
      <c r="J112" s="282"/>
      <c r="K112" s="282"/>
      <c r="L112" s="282"/>
    </row>
    <row r="113" spans="2:12" ht="22.5" customHeight="1">
      <c r="B113" s="288" t="s">
        <v>273</v>
      </c>
      <c r="C113" s="289"/>
      <c r="D113" s="289"/>
      <c r="E113" s="289"/>
      <c r="F113" s="289"/>
      <c r="G113" s="289"/>
      <c r="H113" s="289"/>
      <c r="I113" s="289"/>
      <c r="J113" s="289"/>
      <c r="K113" s="289"/>
      <c r="L113" s="289"/>
    </row>
    <row r="114" spans="2:12" ht="33" customHeight="1">
      <c r="B114" s="287" t="s">
        <v>316</v>
      </c>
      <c r="C114" s="282"/>
      <c r="D114" s="282"/>
      <c r="E114" s="282"/>
      <c r="F114" s="282"/>
      <c r="G114" s="282"/>
      <c r="H114" s="282"/>
      <c r="I114" s="282"/>
      <c r="J114" s="282"/>
      <c r="K114" s="282"/>
      <c r="L114" s="282"/>
    </row>
    <row r="115" spans="2:12" ht="15.75">
      <c r="B115" s="288" t="s">
        <v>274</v>
      </c>
      <c r="C115" s="289"/>
      <c r="D115" s="289"/>
      <c r="E115" s="289"/>
      <c r="F115" s="289"/>
      <c r="G115" s="289"/>
      <c r="H115" s="289"/>
      <c r="I115" s="289"/>
      <c r="J115" s="289"/>
      <c r="K115" s="289"/>
      <c r="L115" s="289"/>
    </row>
    <row r="116" spans="2:12" ht="15.75">
      <c r="B116" s="288" t="s">
        <v>317</v>
      </c>
      <c r="C116" s="289"/>
      <c r="D116" s="289"/>
      <c r="E116" s="289"/>
      <c r="F116" s="289"/>
      <c r="G116" s="289"/>
      <c r="H116" s="289"/>
      <c r="I116" s="289"/>
      <c r="J116" s="289"/>
      <c r="K116" s="289"/>
      <c r="L116" s="289"/>
    </row>
    <row r="117" spans="2:12" ht="15.75">
      <c r="B117" s="288" t="s">
        <v>318</v>
      </c>
      <c r="C117" s="289"/>
      <c r="D117" s="289"/>
      <c r="E117" s="289"/>
      <c r="F117" s="289"/>
      <c r="G117" s="289"/>
      <c r="H117" s="289"/>
      <c r="I117" s="289"/>
      <c r="J117" s="289"/>
      <c r="K117" s="289"/>
      <c r="L117" s="289"/>
    </row>
    <row r="118" spans="2:12" ht="15.75" customHeight="1">
      <c r="B118" s="287" t="s">
        <v>614</v>
      </c>
      <c r="C118" s="287"/>
      <c r="D118" s="287"/>
      <c r="E118" s="287"/>
      <c r="F118" s="287"/>
      <c r="G118" s="287"/>
      <c r="H118" s="287"/>
      <c r="I118" s="287"/>
      <c r="J118" s="287"/>
      <c r="K118" s="287"/>
      <c r="L118" s="287"/>
    </row>
    <row r="119" spans="2:12" ht="15.75" customHeight="1">
      <c r="B119" s="287"/>
      <c r="C119" s="287"/>
      <c r="D119" s="287"/>
      <c r="E119" s="287"/>
      <c r="F119" s="287"/>
      <c r="G119" s="287"/>
      <c r="H119" s="287"/>
      <c r="I119" s="287"/>
      <c r="J119" s="287"/>
      <c r="K119" s="287"/>
      <c r="L119" s="287"/>
    </row>
  </sheetData>
  <mergeCells count="8">
    <mergeCell ref="B118:L119"/>
    <mergeCell ref="B5:B6"/>
    <mergeCell ref="B116:L116"/>
    <mergeCell ref="B117:L117"/>
    <mergeCell ref="B112:L112"/>
    <mergeCell ref="B113:L113"/>
    <mergeCell ref="B114:L114"/>
    <mergeCell ref="B115:L115"/>
  </mergeCells>
  <phoneticPr fontId="0" type="noConversion"/>
  <printOptions horizontalCentered="1"/>
  <pageMargins left="0.5" right="0.1" top="0.5" bottom="0.25" header="0" footer="0"/>
  <pageSetup scale="83" orientation="portrait" horizontalDpi="4294967292" verticalDpi="4294967292"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heetViews>
  <sheetFormatPr defaultColWidth="12.83203125" defaultRowHeight="15"/>
  <cols>
    <col min="1" max="1" width="4.5" style="2" customWidth="1"/>
    <col min="2" max="2" width="14.1640625" style="2" customWidth="1"/>
    <col min="3" max="3" width="10.5" style="2" customWidth="1"/>
    <col min="4" max="12" width="9.5" style="2" customWidth="1"/>
    <col min="13" max="34" width="12.83203125" style="2"/>
    <col min="35" max="35" width="6.1640625" style="2" customWidth="1"/>
    <col min="36" max="16384" width="12.83203125" style="2"/>
  </cols>
  <sheetData>
    <row r="1" spans="1:12" ht="15.75">
      <c r="A1" s="1"/>
      <c r="B1" s="148"/>
    </row>
    <row r="2" spans="1:12" ht="15.75">
      <c r="A2" s="212"/>
      <c r="B2" s="5" t="s">
        <v>118</v>
      </c>
      <c r="C2" s="4"/>
      <c r="D2" s="4"/>
      <c r="E2" s="4"/>
      <c r="F2" s="4"/>
      <c r="G2" s="4"/>
      <c r="H2" s="4"/>
      <c r="I2" s="4"/>
      <c r="J2" s="4"/>
      <c r="K2" s="4"/>
      <c r="L2" s="4"/>
    </row>
    <row r="3" spans="1:12">
      <c r="B3" s="3" t="s">
        <v>639</v>
      </c>
      <c r="C3" s="4"/>
      <c r="D3" s="4"/>
      <c r="E3" s="4"/>
      <c r="F3" s="4"/>
      <c r="G3" s="4"/>
      <c r="H3" s="4"/>
      <c r="I3" s="4"/>
      <c r="J3" s="4"/>
      <c r="K3" s="4"/>
      <c r="L3" s="4"/>
    </row>
    <row r="4" spans="1:12">
      <c r="B4" s="284" t="s">
        <v>51</v>
      </c>
      <c r="C4" s="284" t="s">
        <v>157</v>
      </c>
      <c r="D4" s="149" t="s">
        <v>543</v>
      </c>
      <c r="E4" s="56"/>
      <c r="F4" s="131"/>
      <c r="G4" s="150" t="s">
        <v>544</v>
      </c>
      <c r="H4" s="56"/>
      <c r="I4" s="131"/>
      <c r="J4" s="150" t="s">
        <v>545</v>
      </c>
      <c r="K4" s="56"/>
      <c r="L4" s="131"/>
    </row>
    <row r="5" spans="1:12">
      <c r="B5" s="285"/>
      <c r="C5" s="285"/>
      <c r="D5" s="151" t="s">
        <v>435</v>
      </c>
      <c r="E5" s="151" t="s">
        <v>549</v>
      </c>
      <c r="F5" s="151" t="s">
        <v>550</v>
      </c>
      <c r="G5" s="151" t="s">
        <v>435</v>
      </c>
      <c r="H5" s="151" t="s">
        <v>549</v>
      </c>
      <c r="I5" s="151" t="s">
        <v>550</v>
      </c>
      <c r="J5" s="151" t="s">
        <v>435</v>
      </c>
      <c r="K5" s="151" t="s">
        <v>549</v>
      </c>
      <c r="L5" s="151" t="s">
        <v>550</v>
      </c>
    </row>
    <row r="6" spans="1:12" ht="15.75">
      <c r="B6" s="152"/>
      <c r="C6" s="153" t="s">
        <v>167</v>
      </c>
      <c r="D6" s="156">
        <v>6.5</v>
      </c>
      <c r="E6" s="156">
        <v>7.9</v>
      </c>
      <c r="F6" s="156">
        <v>5.7</v>
      </c>
      <c r="G6" s="156">
        <v>5.6</v>
      </c>
      <c r="H6" s="156">
        <v>6.7</v>
      </c>
      <c r="I6" s="156">
        <v>5</v>
      </c>
      <c r="J6" s="156">
        <v>14.2</v>
      </c>
      <c r="K6" s="156">
        <v>18.5</v>
      </c>
      <c r="L6" s="156">
        <v>11.6</v>
      </c>
    </row>
    <row r="7" spans="1:12">
      <c r="B7" s="11"/>
      <c r="C7" s="153" t="s">
        <v>168</v>
      </c>
      <c r="D7" s="156">
        <v>6.9</v>
      </c>
      <c r="E7" s="156">
        <v>7.7</v>
      </c>
      <c r="F7" s="156">
        <v>6.1</v>
      </c>
      <c r="G7" s="156">
        <v>5.9</v>
      </c>
      <c r="H7" s="156">
        <v>6.6</v>
      </c>
      <c r="I7" s="156">
        <v>5.3</v>
      </c>
      <c r="J7" s="156">
        <v>14.3</v>
      </c>
      <c r="K7" s="156">
        <v>16.899999999999999</v>
      </c>
      <c r="L7" s="156">
        <v>12.2</v>
      </c>
    </row>
    <row r="8" spans="1:12">
      <c r="B8" s="11"/>
      <c r="C8" s="153" t="s">
        <v>169</v>
      </c>
      <c r="D8" s="156">
        <v>7.5</v>
      </c>
      <c r="E8" s="156">
        <v>8.5</v>
      </c>
      <c r="F8" s="156">
        <v>6.9</v>
      </c>
      <c r="G8" s="156">
        <v>6.6</v>
      </c>
      <c r="H8" s="156">
        <v>7.6</v>
      </c>
      <c r="I8" s="156">
        <v>6.1</v>
      </c>
      <c r="J8" s="156">
        <v>14.8</v>
      </c>
      <c r="K8" s="156">
        <v>16.2</v>
      </c>
      <c r="L8" s="156">
        <v>13.9</v>
      </c>
    </row>
    <row r="9" spans="1:12">
      <c r="B9" s="11"/>
      <c r="C9" s="153" t="s">
        <v>170</v>
      </c>
      <c r="D9" s="156">
        <v>8.6999999999999993</v>
      </c>
      <c r="E9" s="156">
        <v>9.9</v>
      </c>
      <c r="F9" s="156">
        <v>7.9</v>
      </c>
      <c r="G9" s="156">
        <v>7.7</v>
      </c>
      <c r="H9" s="156">
        <v>8.6</v>
      </c>
      <c r="I9" s="156">
        <v>7.1</v>
      </c>
      <c r="J9" s="156">
        <v>17.3</v>
      </c>
      <c r="K9" s="156">
        <v>20.6</v>
      </c>
      <c r="L9" s="156">
        <v>15</v>
      </c>
    </row>
    <row r="10" spans="1:12">
      <c r="B10" s="11"/>
      <c r="C10" s="153">
        <v>1994</v>
      </c>
      <c r="D10" s="156">
        <v>7.3</v>
      </c>
      <c r="E10" s="156">
        <v>8.6</v>
      </c>
      <c r="F10" s="156">
        <v>6.5</v>
      </c>
      <c r="G10" s="156">
        <v>6.3</v>
      </c>
      <c r="H10" s="156">
        <v>7.4</v>
      </c>
      <c r="I10" s="156">
        <v>5.8</v>
      </c>
      <c r="J10" s="156">
        <v>15.8</v>
      </c>
      <c r="K10" s="156">
        <v>19.399999999999999</v>
      </c>
      <c r="L10" s="156">
        <v>13.3</v>
      </c>
    </row>
    <row r="11" spans="1:12" s="14" customFormat="1">
      <c r="B11" s="11"/>
      <c r="C11" s="153">
        <v>1995</v>
      </c>
      <c r="D11" s="156">
        <v>6.7</v>
      </c>
      <c r="E11" s="156">
        <v>7</v>
      </c>
      <c r="F11" s="156">
        <v>6.5</v>
      </c>
      <c r="G11" s="156">
        <v>5.7</v>
      </c>
      <c r="H11" s="156">
        <v>6.3</v>
      </c>
      <c r="I11" s="156">
        <v>5.4</v>
      </c>
      <c r="J11" s="156">
        <v>15</v>
      </c>
      <c r="K11" s="156">
        <v>12.1</v>
      </c>
      <c r="L11" s="156">
        <v>16.399999999999999</v>
      </c>
    </row>
    <row r="12" spans="1:12">
      <c r="B12" s="11"/>
      <c r="C12" s="153">
        <v>1996</v>
      </c>
      <c r="D12" s="156">
        <v>6.4</v>
      </c>
      <c r="E12" s="156">
        <v>6.5</v>
      </c>
      <c r="F12" s="156">
        <v>6.2</v>
      </c>
      <c r="G12" s="156">
        <v>5.6</v>
      </c>
      <c r="H12" s="156">
        <v>5.5</v>
      </c>
      <c r="I12" s="156">
        <v>5.5</v>
      </c>
      <c r="J12" s="156">
        <v>12.7</v>
      </c>
      <c r="K12" s="156">
        <v>14.1</v>
      </c>
      <c r="L12" s="156">
        <v>11.5</v>
      </c>
    </row>
    <row r="13" spans="1:12">
      <c r="B13" s="11"/>
      <c r="C13" s="153">
        <v>1997</v>
      </c>
      <c r="D13" s="156">
        <v>6.6</v>
      </c>
      <c r="E13" s="156">
        <v>7.3</v>
      </c>
      <c r="F13" s="156">
        <v>6.1</v>
      </c>
      <c r="G13" s="156">
        <v>5.5</v>
      </c>
      <c r="H13" s="156">
        <v>6.1</v>
      </c>
      <c r="I13" s="156">
        <v>5.2</v>
      </c>
      <c r="J13" s="156">
        <v>15.9</v>
      </c>
      <c r="K13" s="156">
        <v>17.399999999999999</v>
      </c>
      <c r="L13" s="156">
        <v>14.1</v>
      </c>
    </row>
    <row r="14" spans="1:12">
      <c r="B14" s="11"/>
      <c r="C14" s="153">
        <v>1998</v>
      </c>
      <c r="D14" s="156">
        <v>7.7</v>
      </c>
      <c r="E14" s="156">
        <v>8</v>
      </c>
      <c r="F14" s="156">
        <v>7.3</v>
      </c>
      <c r="G14" s="156">
        <v>6.4</v>
      </c>
      <c r="H14" s="156">
        <v>7.1</v>
      </c>
      <c r="I14" s="156">
        <v>5.9</v>
      </c>
      <c r="J14" s="156">
        <v>18.5</v>
      </c>
      <c r="K14" s="156">
        <v>17</v>
      </c>
      <c r="L14" s="156">
        <v>18.8</v>
      </c>
    </row>
    <row r="15" spans="1:12">
      <c r="B15" s="11"/>
      <c r="C15" s="153">
        <v>1999</v>
      </c>
      <c r="D15" s="156">
        <v>11.9</v>
      </c>
      <c r="E15" s="156">
        <v>13.5</v>
      </c>
      <c r="F15" s="156">
        <v>10.9</v>
      </c>
      <c r="G15" s="156">
        <v>9.6999999999999993</v>
      </c>
      <c r="H15" s="156">
        <v>10.8</v>
      </c>
      <c r="I15" s="156">
        <v>8.9</v>
      </c>
      <c r="J15" s="156">
        <v>31.6</v>
      </c>
      <c r="K15" s="156">
        <v>36.799999999999997</v>
      </c>
      <c r="L15" s="156">
        <v>27.7</v>
      </c>
    </row>
    <row r="16" spans="1:12">
      <c r="B16" s="11"/>
      <c r="C16" s="153">
        <v>2000</v>
      </c>
      <c r="D16" s="156">
        <v>11.2</v>
      </c>
      <c r="E16" s="156">
        <v>11.9</v>
      </c>
      <c r="F16" s="156">
        <v>10.6</v>
      </c>
      <c r="G16" s="156">
        <v>9</v>
      </c>
      <c r="H16" s="156">
        <v>9.5</v>
      </c>
      <c r="I16" s="156">
        <v>8.6</v>
      </c>
      <c r="J16" s="156">
        <v>30.2</v>
      </c>
      <c r="K16" s="156">
        <v>33.4</v>
      </c>
      <c r="L16" s="156">
        <v>27.9</v>
      </c>
    </row>
    <row r="17" spans="2:12">
      <c r="B17" s="11"/>
      <c r="C17" s="8">
        <v>2001</v>
      </c>
      <c r="D17" s="156">
        <v>9</v>
      </c>
      <c r="E17" s="156">
        <v>10</v>
      </c>
      <c r="F17" s="156">
        <v>8.3000000000000007</v>
      </c>
      <c r="G17" s="156">
        <v>7.3</v>
      </c>
      <c r="H17" s="156">
        <v>8.1</v>
      </c>
      <c r="I17" s="156">
        <v>6.9</v>
      </c>
      <c r="J17" s="156">
        <v>22.8</v>
      </c>
      <c r="K17" s="156">
        <v>27.1</v>
      </c>
      <c r="L17" s="156">
        <v>19.7</v>
      </c>
    </row>
    <row r="18" spans="2:12" ht="15.75">
      <c r="B18" s="152" t="s">
        <v>52</v>
      </c>
      <c r="C18" s="153">
        <v>2002</v>
      </c>
      <c r="D18" s="156">
        <v>9.1999999999999993</v>
      </c>
      <c r="E18" s="155">
        <v>10.3</v>
      </c>
      <c r="F18" s="155">
        <v>8.5</v>
      </c>
      <c r="G18" s="155">
        <v>7.8</v>
      </c>
      <c r="H18" s="155">
        <v>8.8000000000000007</v>
      </c>
      <c r="I18" s="155">
        <v>7</v>
      </c>
      <c r="J18" s="155">
        <v>21.9</v>
      </c>
      <c r="K18" s="155">
        <v>23.9</v>
      </c>
      <c r="L18" s="155">
        <v>20.7</v>
      </c>
    </row>
    <row r="19" spans="2:12">
      <c r="B19" s="11"/>
      <c r="C19" s="153">
        <v>2003</v>
      </c>
      <c r="D19" s="156">
        <v>9.1</v>
      </c>
      <c r="E19" s="155">
        <v>10.5</v>
      </c>
      <c r="F19" s="155">
        <v>8.1999999999999993</v>
      </c>
      <c r="G19" s="155">
        <v>7.7</v>
      </c>
      <c r="H19" s="155">
        <v>9</v>
      </c>
      <c r="I19" s="155">
        <v>7</v>
      </c>
      <c r="J19" s="155">
        <v>21.1</v>
      </c>
      <c r="K19" s="155">
        <v>25</v>
      </c>
      <c r="L19" s="155">
        <v>18.5</v>
      </c>
    </row>
    <row r="20" spans="2:12">
      <c r="B20" s="11"/>
      <c r="C20" s="153">
        <v>2004</v>
      </c>
      <c r="D20" s="156">
        <v>8.3000000000000007</v>
      </c>
      <c r="E20" s="155">
        <v>8.9</v>
      </c>
      <c r="F20" s="155">
        <v>7.9</v>
      </c>
      <c r="G20" s="155">
        <v>7.1</v>
      </c>
      <c r="H20" s="155">
        <v>7.5</v>
      </c>
      <c r="I20" s="155">
        <v>6.9</v>
      </c>
      <c r="J20" s="155">
        <v>18.100000000000001</v>
      </c>
      <c r="K20" s="155">
        <v>20.7</v>
      </c>
      <c r="L20" s="155">
        <v>16</v>
      </c>
    </row>
    <row r="21" spans="2:12">
      <c r="B21" s="11"/>
      <c r="C21" s="153">
        <v>2005</v>
      </c>
      <c r="D21" s="156">
        <v>8.6</v>
      </c>
      <c r="E21" s="155">
        <v>9.6</v>
      </c>
      <c r="F21" s="155">
        <v>8</v>
      </c>
      <c r="G21" s="155">
        <v>7.5</v>
      </c>
      <c r="H21" s="155">
        <v>8.1999999999999993</v>
      </c>
      <c r="I21" s="155">
        <v>7.1</v>
      </c>
      <c r="J21" s="155">
        <v>17.600000000000001</v>
      </c>
      <c r="K21" s="155">
        <v>21.1</v>
      </c>
      <c r="L21" s="155">
        <v>15.4</v>
      </c>
    </row>
    <row r="22" spans="2:12">
      <c r="B22" s="11"/>
      <c r="C22" s="153">
        <v>2006</v>
      </c>
      <c r="D22" s="156">
        <v>8.8000000000000007</v>
      </c>
      <c r="E22" s="155">
        <v>10.199999999999999</v>
      </c>
      <c r="F22" s="155">
        <v>7.9</v>
      </c>
      <c r="G22" s="155">
        <v>7.7</v>
      </c>
      <c r="H22" s="155">
        <v>8.8000000000000007</v>
      </c>
      <c r="I22" s="155">
        <v>7</v>
      </c>
      <c r="J22" s="155">
        <v>17.600000000000001</v>
      </c>
      <c r="K22" s="155">
        <v>22.3</v>
      </c>
      <c r="L22" s="155">
        <v>14.7</v>
      </c>
    </row>
    <row r="23" spans="2:12">
      <c r="B23" s="11"/>
      <c r="C23" s="153">
        <v>2007</v>
      </c>
      <c r="D23" s="156">
        <v>9</v>
      </c>
      <c r="E23" s="155">
        <v>9.6999999999999993</v>
      </c>
      <c r="F23" s="155">
        <v>8.6</v>
      </c>
      <c r="G23" s="155">
        <v>7.8</v>
      </c>
      <c r="H23" s="155">
        <v>8.1999999999999993</v>
      </c>
      <c r="I23" s="155">
        <v>7.4</v>
      </c>
      <c r="J23" s="155">
        <v>19.600000000000001</v>
      </c>
      <c r="K23" s="155">
        <v>23.4</v>
      </c>
      <c r="L23" s="155">
        <v>17.5</v>
      </c>
    </row>
    <row r="24" spans="2:12">
      <c r="B24" s="11"/>
      <c r="C24" s="153">
        <v>2008</v>
      </c>
      <c r="D24" s="156">
        <v>9.1999999999999993</v>
      </c>
      <c r="E24" s="155">
        <v>9.5</v>
      </c>
      <c r="F24" s="155">
        <v>9</v>
      </c>
      <c r="G24" s="155">
        <v>8</v>
      </c>
      <c r="H24" s="155">
        <v>7.9</v>
      </c>
      <c r="I24" s="155">
        <v>8.1</v>
      </c>
      <c r="J24" s="155">
        <v>19.399999999999999</v>
      </c>
      <c r="K24" s="155">
        <v>22.8</v>
      </c>
      <c r="L24" s="155">
        <v>17.100000000000001</v>
      </c>
    </row>
    <row r="25" spans="2:12">
      <c r="B25" s="11"/>
      <c r="C25" s="153">
        <v>2009</v>
      </c>
      <c r="D25" s="156">
        <v>9.6</v>
      </c>
      <c r="E25" s="155">
        <v>11</v>
      </c>
      <c r="F25" s="155">
        <v>8.8000000000000007</v>
      </c>
      <c r="G25" s="155">
        <v>8.3000000000000007</v>
      </c>
      <c r="H25" s="155">
        <v>9.5</v>
      </c>
      <c r="I25" s="155">
        <v>7.7</v>
      </c>
      <c r="J25" s="155">
        <v>20</v>
      </c>
      <c r="K25" s="155">
        <v>23.5</v>
      </c>
      <c r="L25" s="155">
        <v>17.600000000000001</v>
      </c>
    </row>
    <row r="26" spans="2:12">
      <c r="B26" s="11"/>
      <c r="C26" s="153">
        <v>2010</v>
      </c>
      <c r="D26" s="156">
        <v>8.5</v>
      </c>
      <c r="E26" s="155">
        <v>9.6999999999999993</v>
      </c>
      <c r="F26" s="155">
        <v>7.8</v>
      </c>
      <c r="G26" s="155">
        <v>7.2</v>
      </c>
      <c r="H26" s="155">
        <v>8.1</v>
      </c>
      <c r="I26" s="155">
        <v>6.5</v>
      </c>
      <c r="J26" s="155">
        <v>19.5</v>
      </c>
      <c r="K26" s="155">
        <v>23.7</v>
      </c>
      <c r="L26" s="155">
        <v>17.2</v>
      </c>
    </row>
    <row r="27" spans="2:12">
      <c r="B27" s="11"/>
      <c r="C27" s="153">
        <v>2011</v>
      </c>
      <c r="D27" s="156">
        <v>8.5</v>
      </c>
      <c r="E27" s="155">
        <v>9.4</v>
      </c>
      <c r="F27" s="155">
        <v>7.9</v>
      </c>
      <c r="G27" s="155">
        <v>7.5</v>
      </c>
      <c r="H27" s="155">
        <v>8.4</v>
      </c>
      <c r="I27" s="155">
        <v>6.9</v>
      </c>
      <c r="J27" s="155">
        <v>16.3</v>
      </c>
      <c r="K27" s="155">
        <v>18</v>
      </c>
      <c r="L27" s="155">
        <v>14.9</v>
      </c>
    </row>
    <row r="28" spans="2:12">
      <c r="B28" s="11"/>
      <c r="C28" s="153">
        <v>2012</v>
      </c>
      <c r="D28" s="156">
        <v>9.4</v>
      </c>
      <c r="E28" s="155">
        <v>10.7</v>
      </c>
      <c r="F28" s="155">
        <v>8.6</v>
      </c>
      <c r="G28" s="155">
        <v>8.1999999999999993</v>
      </c>
      <c r="H28" s="155">
        <v>9.4</v>
      </c>
      <c r="I28" s="155">
        <v>7.3</v>
      </c>
      <c r="J28" s="155">
        <v>18.5</v>
      </c>
      <c r="K28" s="155">
        <v>21</v>
      </c>
      <c r="L28" s="155">
        <v>17.3</v>
      </c>
    </row>
    <row r="29" spans="2:12">
      <c r="B29" s="11"/>
      <c r="C29" s="153">
        <v>2013</v>
      </c>
      <c r="D29" s="156">
        <v>10.199999999999999</v>
      </c>
      <c r="E29" s="155">
        <v>10.8</v>
      </c>
      <c r="F29" s="155">
        <v>9.8000000000000007</v>
      </c>
      <c r="G29" s="155">
        <v>9.3000000000000007</v>
      </c>
      <c r="H29" s="155">
        <v>9.6999999999999993</v>
      </c>
      <c r="I29" s="155">
        <v>9</v>
      </c>
      <c r="J29" s="155">
        <v>18.3</v>
      </c>
      <c r="K29" s="155">
        <v>20.8</v>
      </c>
      <c r="L29" s="155">
        <v>16.8</v>
      </c>
    </row>
    <row r="30" spans="2:12">
      <c r="B30" s="11"/>
      <c r="C30" s="153">
        <v>2014</v>
      </c>
      <c r="D30" s="156">
        <v>10.1</v>
      </c>
      <c r="E30" s="155">
        <v>10.9</v>
      </c>
      <c r="F30" s="155">
        <v>9.6</v>
      </c>
      <c r="G30" s="155">
        <v>9</v>
      </c>
      <c r="H30" s="155">
        <v>9.9</v>
      </c>
      <c r="I30" s="155">
        <v>8.4</v>
      </c>
      <c r="J30" s="155">
        <v>19.3</v>
      </c>
      <c r="K30" s="155">
        <v>20.3</v>
      </c>
      <c r="L30" s="155">
        <v>18.600000000000001</v>
      </c>
    </row>
    <row r="31" spans="2:12">
      <c r="B31" s="11"/>
      <c r="C31" s="153"/>
      <c r="D31" s="156"/>
      <c r="E31" s="155"/>
      <c r="F31" s="155"/>
      <c r="G31" s="155"/>
      <c r="H31" s="155"/>
      <c r="I31" s="155"/>
      <c r="J31" s="155"/>
      <c r="K31" s="155"/>
      <c r="L31" s="155"/>
    </row>
    <row r="32" spans="2:12" ht="15.75">
      <c r="B32" s="158"/>
      <c r="C32" s="159" t="s">
        <v>167</v>
      </c>
      <c r="D32" s="189">
        <v>4.0999999999999996</v>
      </c>
      <c r="E32" s="160">
        <v>4.9000000000000004</v>
      </c>
      <c r="F32" s="160">
        <v>3.5</v>
      </c>
      <c r="G32" s="160">
        <v>3.5</v>
      </c>
      <c r="H32" s="160">
        <v>4.2</v>
      </c>
      <c r="I32" s="160">
        <v>3.1</v>
      </c>
      <c r="J32" s="160">
        <v>9.5</v>
      </c>
      <c r="K32" s="160">
        <v>11.6</v>
      </c>
      <c r="L32" s="160">
        <v>8</v>
      </c>
    </row>
    <row r="33" spans="2:12" ht="15.75">
      <c r="B33" s="161"/>
      <c r="C33" s="153" t="s">
        <v>168</v>
      </c>
      <c r="D33" s="157">
        <v>4.0999999999999996</v>
      </c>
      <c r="E33" s="46">
        <v>4.7</v>
      </c>
      <c r="F33" s="46">
        <v>3.6</v>
      </c>
      <c r="G33" s="46">
        <v>3.5</v>
      </c>
      <c r="H33" s="46">
        <v>4.0999999999999996</v>
      </c>
      <c r="I33" s="46">
        <v>3.1</v>
      </c>
      <c r="J33" s="46">
        <v>9.5</v>
      </c>
      <c r="K33" s="46">
        <v>11.6</v>
      </c>
      <c r="L33" s="46">
        <v>7.9</v>
      </c>
    </row>
    <row r="34" spans="2:12">
      <c r="B34" s="11"/>
      <c r="C34" s="153">
        <v>1992</v>
      </c>
      <c r="D34" s="157">
        <v>4</v>
      </c>
      <c r="E34" s="46">
        <v>4.5999999999999996</v>
      </c>
      <c r="F34" s="46">
        <v>3.6</v>
      </c>
      <c r="G34" s="46">
        <v>3.5</v>
      </c>
      <c r="H34" s="46">
        <v>3.9</v>
      </c>
      <c r="I34" s="46">
        <v>3.1</v>
      </c>
      <c r="J34" s="46">
        <v>9.5</v>
      </c>
      <c r="K34" s="46">
        <v>11.4</v>
      </c>
      <c r="L34" s="46">
        <v>8.1</v>
      </c>
    </row>
    <row r="35" spans="2:12">
      <c r="B35" s="11"/>
      <c r="C35" s="154" t="s">
        <v>170</v>
      </c>
      <c r="D35" s="156">
        <v>4.0999999999999996</v>
      </c>
      <c r="E35" s="155">
        <v>4.5999999999999996</v>
      </c>
      <c r="F35" s="155">
        <v>3.6</v>
      </c>
      <c r="G35" s="155">
        <v>3.6</v>
      </c>
      <c r="H35" s="155">
        <v>4</v>
      </c>
      <c r="I35" s="155">
        <v>3.2</v>
      </c>
      <c r="J35" s="155">
        <v>9.1</v>
      </c>
      <c r="K35" s="155">
        <v>11</v>
      </c>
      <c r="L35" s="155">
        <v>7.8</v>
      </c>
    </row>
    <row r="36" spans="2:12">
      <c r="B36" s="162"/>
      <c r="C36" s="153">
        <v>1994</v>
      </c>
      <c r="D36" s="156">
        <v>4</v>
      </c>
      <c r="E36" s="163">
        <v>4.5999999999999996</v>
      </c>
      <c r="F36" s="163">
        <v>3.5</v>
      </c>
      <c r="G36" s="163">
        <v>3.5</v>
      </c>
      <c r="H36" s="163">
        <v>4</v>
      </c>
      <c r="I36" s="163">
        <v>3.1</v>
      </c>
      <c r="J36" s="163">
        <v>9.1</v>
      </c>
      <c r="K36" s="163">
        <v>10.9</v>
      </c>
      <c r="L36" s="163">
        <v>7.7</v>
      </c>
    </row>
    <row r="37" spans="2:12" s="14" customFormat="1">
      <c r="B37" s="162"/>
      <c r="C37" s="154" t="s">
        <v>56</v>
      </c>
      <c r="D37" s="156">
        <v>4.0999999999999996</v>
      </c>
      <c r="E37" s="164">
        <v>4.5999999999999996</v>
      </c>
      <c r="F37" s="164">
        <v>3.7</v>
      </c>
      <c r="G37" s="164">
        <v>3.5</v>
      </c>
      <c r="H37" s="164">
        <v>3.9</v>
      </c>
      <c r="I37" s="164">
        <v>3.2</v>
      </c>
      <c r="J37" s="164">
        <v>9.5</v>
      </c>
      <c r="K37" s="164">
        <v>11.4</v>
      </c>
      <c r="L37" s="164">
        <v>8</v>
      </c>
    </row>
    <row r="38" spans="2:12">
      <c r="B38" s="162"/>
      <c r="C38" s="154" t="s">
        <v>57</v>
      </c>
      <c r="D38" s="156">
        <v>4.0999999999999996</v>
      </c>
      <c r="E38" s="164">
        <v>4.5999999999999996</v>
      </c>
      <c r="F38" s="164">
        <v>3.6</v>
      </c>
      <c r="G38" s="164">
        <v>3.5</v>
      </c>
      <c r="H38" s="164">
        <v>3.9</v>
      </c>
      <c r="I38" s="164">
        <v>3.2</v>
      </c>
      <c r="J38" s="164">
        <v>9.6999999999999993</v>
      </c>
      <c r="K38" s="164">
        <v>11.7</v>
      </c>
      <c r="L38" s="164">
        <v>8.1</v>
      </c>
    </row>
    <row r="39" spans="2:12">
      <c r="B39" s="162"/>
      <c r="C39" s="154" t="s">
        <v>58</v>
      </c>
      <c r="D39" s="156">
        <v>4.2</v>
      </c>
      <c r="E39" s="164">
        <v>4.7</v>
      </c>
      <c r="F39" s="164">
        <v>3.8</v>
      </c>
      <c r="G39" s="164">
        <v>3.6</v>
      </c>
      <c r="H39" s="164">
        <v>4</v>
      </c>
      <c r="I39" s="164">
        <v>3.2</v>
      </c>
      <c r="J39" s="164">
        <v>10</v>
      </c>
      <c r="K39" s="164">
        <v>11.5</v>
      </c>
      <c r="L39" s="164">
        <v>8.9</v>
      </c>
    </row>
    <row r="40" spans="2:12">
      <c r="B40" s="162"/>
      <c r="C40" s="154" t="s">
        <v>59</v>
      </c>
      <c r="D40" s="164">
        <v>4.4000000000000004</v>
      </c>
      <c r="E40" s="164">
        <v>4.8</v>
      </c>
      <c r="F40" s="164">
        <v>4</v>
      </c>
      <c r="G40" s="164">
        <v>3.8</v>
      </c>
      <c r="H40" s="164">
        <v>4.2</v>
      </c>
      <c r="I40" s="164">
        <v>3.5</v>
      </c>
      <c r="J40" s="164">
        <v>10.4</v>
      </c>
      <c r="K40" s="164">
        <v>11.5</v>
      </c>
      <c r="L40" s="164">
        <v>9.5</v>
      </c>
    </row>
    <row r="41" spans="2:12">
      <c r="B41" s="162"/>
      <c r="C41" s="153">
        <v>1999</v>
      </c>
      <c r="D41" s="123">
        <v>11.3</v>
      </c>
      <c r="E41" s="164">
        <v>12.5</v>
      </c>
      <c r="F41" s="164">
        <v>10.4</v>
      </c>
      <c r="G41" s="164">
        <v>10</v>
      </c>
      <c r="H41" s="164">
        <v>11.1</v>
      </c>
      <c r="I41" s="164">
        <v>9.3000000000000007</v>
      </c>
      <c r="J41" s="164">
        <v>24.6</v>
      </c>
      <c r="K41" s="164">
        <v>28.9</v>
      </c>
      <c r="L41" s="164">
        <v>21.9</v>
      </c>
    </row>
    <row r="42" spans="2:12">
      <c r="B42" s="162"/>
      <c r="C42" s="8">
        <v>2000</v>
      </c>
      <c r="D42" s="123">
        <v>11.4</v>
      </c>
      <c r="E42" s="123">
        <v>12.2</v>
      </c>
      <c r="F42" s="123">
        <v>10.6</v>
      </c>
      <c r="G42" s="123">
        <v>10.199999999999999</v>
      </c>
      <c r="H42" s="123">
        <v>11</v>
      </c>
      <c r="I42" s="123">
        <v>9.5</v>
      </c>
      <c r="J42" s="123">
        <v>24.8</v>
      </c>
      <c r="K42" s="123">
        <v>27.3</v>
      </c>
      <c r="L42" s="123">
        <v>23</v>
      </c>
    </row>
    <row r="43" spans="2:12" ht="15.75">
      <c r="B43" s="152" t="s">
        <v>54</v>
      </c>
      <c r="C43" s="153">
        <v>2001</v>
      </c>
      <c r="D43" s="123">
        <v>11.4</v>
      </c>
      <c r="E43" s="123">
        <v>12.7</v>
      </c>
      <c r="F43" s="123">
        <v>10.5</v>
      </c>
      <c r="G43" s="123">
        <v>10.3</v>
      </c>
      <c r="H43" s="123">
        <v>11.5</v>
      </c>
      <c r="I43" s="123">
        <v>9.5</v>
      </c>
      <c r="J43" s="123">
        <v>23.6</v>
      </c>
      <c r="K43" s="123">
        <v>27.7</v>
      </c>
      <c r="L43" s="123">
        <v>21.2</v>
      </c>
    </row>
    <row r="44" spans="2:12" ht="15.75">
      <c r="B44" s="161" t="s">
        <v>55</v>
      </c>
      <c r="C44" s="8">
        <v>2002</v>
      </c>
      <c r="D44" s="123">
        <v>11.7</v>
      </c>
      <c r="E44" s="123">
        <v>12.9</v>
      </c>
      <c r="F44" s="123">
        <v>10.9</v>
      </c>
      <c r="G44" s="123">
        <v>10.7</v>
      </c>
      <c r="H44" s="123">
        <v>11.7</v>
      </c>
      <c r="I44" s="123">
        <v>9.9</v>
      </c>
      <c r="J44" s="123">
        <v>24.2</v>
      </c>
      <c r="K44" s="123">
        <v>27.8</v>
      </c>
      <c r="L44" s="123">
        <v>22.1</v>
      </c>
    </row>
    <row r="45" spans="2:12">
      <c r="B45" s="162"/>
      <c r="C45" s="8">
        <v>2003</v>
      </c>
      <c r="D45" s="123">
        <v>11.6</v>
      </c>
      <c r="E45" s="123">
        <v>12.7</v>
      </c>
      <c r="F45" s="123">
        <v>10.9</v>
      </c>
      <c r="G45" s="123">
        <v>10.5</v>
      </c>
      <c r="H45" s="123">
        <v>11.5</v>
      </c>
      <c r="I45" s="123">
        <v>9.9</v>
      </c>
      <c r="J45" s="123">
        <v>23.8</v>
      </c>
      <c r="K45" s="123">
        <v>27.3</v>
      </c>
      <c r="L45" s="123">
        <v>21.6</v>
      </c>
    </row>
    <row r="46" spans="2:12">
      <c r="B46" s="162"/>
      <c r="C46" s="8">
        <v>2004</v>
      </c>
      <c r="D46" s="123">
        <v>11.2</v>
      </c>
      <c r="E46" s="123">
        <v>12.3</v>
      </c>
      <c r="F46" s="123">
        <v>10.3</v>
      </c>
      <c r="G46" s="123">
        <v>10.199999999999999</v>
      </c>
      <c r="H46" s="123">
        <v>11.3</v>
      </c>
      <c r="I46" s="123">
        <v>9.4</v>
      </c>
      <c r="J46" s="123">
        <v>22.5</v>
      </c>
      <c r="K46" s="123">
        <v>25.7</v>
      </c>
      <c r="L46" s="123">
        <v>20.399999999999999</v>
      </c>
    </row>
    <row r="47" spans="2:12">
      <c r="B47" s="162"/>
      <c r="C47" s="8">
        <v>2005</v>
      </c>
      <c r="D47" s="123">
        <v>11.2</v>
      </c>
      <c r="E47" s="123">
        <v>12.3</v>
      </c>
      <c r="F47" s="123">
        <v>10.4</v>
      </c>
      <c r="G47" s="123">
        <v>10.199999999999999</v>
      </c>
      <c r="H47" s="123">
        <v>11.2</v>
      </c>
      <c r="I47" s="123">
        <v>9.4</v>
      </c>
      <c r="J47" s="123">
        <v>22.6</v>
      </c>
      <c r="K47" s="123">
        <v>25.8</v>
      </c>
      <c r="L47" s="123">
        <v>20.5</v>
      </c>
    </row>
    <row r="48" spans="2:12">
      <c r="B48" s="162"/>
      <c r="C48" s="8">
        <v>2006</v>
      </c>
      <c r="D48" s="123">
        <v>11</v>
      </c>
      <c r="E48" s="123">
        <v>12.1</v>
      </c>
      <c r="F48" s="123">
        <v>10.199999999999999</v>
      </c>
      <c r="G48" s="123">
        <v>10.1</v>
      </c>
      <c r="H48" s="123">
        <v>11.2</v>
      </c>
      <c r="I48" s="123">
        <v>9.3000000000000007</v>
      </c>
      <c r="J48" s="123">
        <v>21.6</v>
      </c>
      <c r="K48" s="123">
        <v>24.2</v>
      </c>
      <c r="L48" s="123">
        <v>19.899999999999999</v>
      </c>
    </row>
    <row r="49" spans="2:12">
      <c r="B49" s="162"/>
      <c r="C49" s="8">
        <v>2007</v>
      </c>
      <c r="D49" s="123">
        <v>11</v>
      </c>
      <c r="E49" s="123">
        <v>12.1</v>
      </c>
      <c r="F49" s="123">
        <v>10.199999999999999</v>
      </c>
      <c r="G49" s="123">
        <v>10</v>
      </c>
      <c r="H49" s="123">
        <v>11.1</v>
      </c>
      <c r="I49" s="123">
        <v>9.3000000000000007</v>
      </c>
      <c r="J49" s="123">
        <v>21.7</v>
      </c>
      <c r="K49" s="123">
        <v>24.6</v>
      </c>
      <c r="L49" s="123">
        <v>19.899999999999999</v>
      </c>
    </row>
    <row r="50" spans="2:12">
      <c r="B50" s="162"/>
      <c r="C50" s="8">
        <v>2008</v>
      </c>
      <c r="D50" s="123">
        <v>11.1</v>
      </c>
      <c r="E50" s="123">
        <v>12.1</v>
      </c>
      <c r="F50" s="123">
        <v>10.3</v>
      </c>
      <c r="G50" s="123">
        <v>10.199999999999999</v>
      </c>
      <c r="H50" s="123">
        <v>11.2</v>
      </c>
      <c r="I50" s="123">
        <v>9.5</v>
      </c>
      <c r="J50" s="123">
        <v>21.6</v>
      </c>
      <c r="K50" s="123">
        <v>24.4</v>
      </c>
      <c r="L50" s="123">
        <v>19.8</v>
      </c>
    </row>
    <row r="51" spans="2:12">
      <c r="B51" s="162"/>
      <c r="C51" s="8">
        <v>2009</v>
      </c>
      <c r="D51" s="123">
        <v>10.9</v>
      </c>
      <c r="E51" s="123">
        <v>12.1</v>
      </c>
      <c r="F51" s="123">
        <v>10.1</v>
      </c>
      <c r="G51" s="123">
        <v>10.1</v>
      </c>
      <c r="H51" s="123">
        <v>11.2</v>
      </c>
      <c r="I51" s="123">
        <v>9.3000000000000007</v>
      </c>
      <c r="J51" s="123">
        <v>20.7</v>
      </c>
      <c r="K51" s="123">
        <v>23.6</v>
      </c>
      <c r="L51" s="123">
        <v>19</v>
      </c>
    </row>
    <row r="52" spans="2:12">
      <c r="B52" s="162"/>
      <c r="C52" s="8">
        <v>2010</v>
      </c>
      <c r="D52" s="123">
        <v>10.6</v>
      </c>
      <c r="E52" s="123">
        <v>11.7</v>
      </c>
      <c r="F52" s="123">
        <v>9.6999999999999993</v>
      </c>
      <c r="G52" s="123">
        <v>9.8000000000000007</v>
      </c>
      <c r="H52" s="123">
        <v>10.9</v>
      </c>
      <c r="I52" s="123">
        <v>9</v>
      </c>
      <c r="J52" s="123">
        <v>19.399999999999999</v>
      </c>
      <c r="K52" s="123">
        <v>22</v>
      </c>
      <c r="L52" s="123">
        <v>17.899999999999999</v>
      </c>
    </row>
    <row r="53" spans="2:12">
      <c r="B53" s="162"/>
      <c r="C53" s="8">
        <v>2011</v>
      </c>
      <c r="D53" s="123">
        <v>10.5</v>
      </c>
      <c r="E53" s="123">
        <v>11.5</v>
      </c>
      <c r="F53" s="123">
        <v>9.8000000000000007</v>
      </c>
      <c r="G53" s="123">
        <v>9.9</v>
      </c>
      <c r="H53" s="123">
        <v>10.8</v>
      </c>
      <c r="I53" s="123">
        <v>9.1</v>
      </c>
      <c r="J53" s="123">
        <v>18.8</v>
      </c>
      <c r="K53" s="123">
        <v>21</v>
      </c>
      <c r="L53" s="123">
        <v>17.399999999999999</v>
      </c>
    </row>
    <row r="54" spans="2:12">
      <c r="B54" s="162"/>
      <c r="C54" s="8">
        <v>2012</v>
      </c>
      <c r="D54" s="123">
        <v>10.3</v>
      </c>
      <c r="E54" s="123">
        <v>11.4</v>
      </c>
      <c r="F54" s="123">
        <v>9.5</v>
      </c>
      <c r="G54" s="123">
        <v>9.6999999999999993</v>
      </c>
      <c r="H54" s="123">
        <v>10.8</v>
      </c>
      <c r="I54" s="123">
        <v>8.9</v>
      </c>
      <c r="J54" s="123">
        <v>18.100000000000001</v>
      </c>
      <c r="K54" s="123">
        <v>20.5</v>
      </c>
      <c r="L54" s="123">
        <v>16.600000000000001</v>
      </c>
    </row>
    <row r="55" spans="2:12">
      <c r="B55" s="162"/>
      <c r="C55" s="8">
        <v>2013</v>
      </c>
      <c r="D55" s="123">
        <v>10.7</v>
      </c>
      <c r="E55" s="123">
        <v>11.9</v>
      </c>
      <c r="F55" s="123">
        <v>9.9</v>
      </c>
      <c r="G55" s="123">
        <v>10.1</v>
      </c>
      <c r="H55" s="123">
        <v>11.2</v>
      </c>
      <c r="I55" s="123">
        <v>9.3000000000000007</v>
      </c>
      <c r="J55" s="123">
        <v>18.3</v>
      </c>
      <c r="K55" s="123">
        <v>21</v>
      </c>
      <c r="L55" s="123">
        <v>16.5</v>
      </c>
    </row>
    <row r="56" spans="2:12">
      <c r="B56" s="162"/>
      <c r="C56" s="8">
        <v>2014</v>
      </c>
      <c r="D56" s="123">
        <v>10.7</v>
      </c>
      <c r="E56" s="123">
        <v>11.8</v>
      </c>
      <c r="F56" s="123">
        <v>9.9</v>
      </c>
      <c r="G56" s="123">
        <v>10.199999999999999</v>
      </c>
      <c r="H56" s="123">
        <v>11.1</v>
      </c>
      <c r="I56" s="123">
        <v>9.4</v>
      </c>
      <c r="J56" s="123">
        <v>17.899999999999999</v>
      </c>
      <c r="K56" s="123">
        <v>20.6</v>
      </c>
      <c r="L56" s="123">
        <v>16.100000000000001</v>
      </c>
    </row>
    <row r="57" spans="2:12">
      <c r="B57" s="167"/>
      <c r="C57" s="6"/>
      <c r="D57" s="171"/>
      <c r="E57" s="171"/>
      <c r="F57" s="171"/>
      <c r="G57" s="171"/>
      <c r="H57" s="171"/>
      <c r="I57" s="171"/>
      <c r="J57" s="171"/>
      <c r="K57" s="171"/>
      <c r="L57" s="171"/>
    </row>
    <row r="58" spans="2:12" ht="29.25" customHeight="1">
      <c r="B58" s="350" t="s">
        <v>638</v>
      </c>
      <c r="C58" s="351"/>
      <c r="D58" s="351"/>
      <c r="E58" s="351"/>
      <c r="F58" s="351"/>
      <c r="G58" s="351"/>
      <c r="H58" s="351"/>
      <c r="I58" s="351"/>
      <c r="J58" s="351"/>
      <c r="K58" s="351"/>
      <c r="L58" s="351"/>
    </row>
    <row r="59" spans="2:12" ht="58.5" customHeight="1">
      <c r="B59" s="350" t="s">
        <v>60</v>
      </c>
      <c r="C59" s="351"/>
      <c r="D59" s="351"/>
      <c r="E59" s="351"/>
      <c r="F59" s="351"/>
      <c r="G59" s="351"/>
      <c r="H59" s="351"/>
      <c r="I59" s="351"/>
      <c r="J59" s="351"/>
      <c r="K59" s="351"/>
      <c r="L59" s="351"/>
    </row>
    <row r="60" spans="2:12" ht="81" customHeight="1">
      <c r="B60" s="350" t="s">
        <v>61</v>
      </c>
      <c r="C60" s="351"/>
      <c r="D60" s="351"/>
      <c r="E60" s="351"/>
      <c r="F60" s="351"/>
      <c r="G60" s="351"/>
      <c r="H60" s="351"/>
      <c r="I60" s="351"/>
      <c r="J60" s="351"/>
      <c r="K60" s="351"/>
      <c r="L60" s="351"/>
    </row>
    <row r="61" spans="2:12" ht="30.75" customHeight="1">
      <c r="B61" s="350" t="s">
        <v>62</v>
      </c>
      <c r="C61" s="351"/>
      <c r="D61" s="351"/>
      <c r="E61" s="351"/>
      <c r="F61" s="351"/>
      <c r="G61" s="351"/>
      <c r="H61" s="351"/>
      <c r="I61" s="351"/>
      <c r="J61" s="351"/>
      <c r="K61" s="351"/>
      <c r="L61" s="351"/>
    </row>
  </sheetData>
  <mergeCells count="6">
    <mergeCell ref="B60:L60"/>
    <mergeCell ref="B61:L61"/>
    <mergeCell ref="B4:B5"/>
    <mergeCell ref="C4:C5"/>
    <mergeCell ref="B58:L58"/>
    <mergeCell ref="B59:L59"/>
  </mergeCells>
  <phoneticPr fontId="10"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heetViews>
  <sheetFormatPr defaultColWidth="12.83203125" defaultRowHeight="15"/>
  <cols>
    <col min="1" max="1" width="4.5" style="2" customWidth="1"/>
    <col min="2" max="2" width="14.1640625" style="2" customWidth="1"/>
    <col min="3" max="3" width="10.5" style="2" customWidth="1"/>
    <col min="4" max="12" width="9.5" style="2" customWidth="1"/>
    <col min="13" max="34" width="12.83203125" style="2"/>
    <col min="35" max="35" width="6.1640625" style="2" customWidth="1"/>
    <col min="36" max="16384" width="12.83203125" style="2"/>
  </cols>
  <sheetData>
    <row r="1" spans="1:12" ht="15.75">
      <c r="A1" s="1"/>
    </row>
    <row r="2" spans="1:12" ht="15.75">
      <c r="A2" s="212"/>
      <c r="B2" s="5" t="s">
        <v>117</v>
      </c>
      <c r="C2" s="4"/>
      <c r="D2" s="4"/>
      <c r="E2" s="4"/>
      <c r="F2" s="4"/>
      <c r="G2" s="4"/>
      <c r="H2" s="4"/>
      <c r="I2" s="4"/>
      <c r="J2" s="4"/>
      <c r="K2" s="4"/>
      <c r="L2" s="4"/>
    </row>
    <row r="3" spans="1:12">
      <c r="B3" s="3" t="s">
        <v>639</v>
      </c>
      <c r="C3" s="4"/>
      <c r="D3" s="4"/>
      <c r="E3" s="4"/>
      <c r="F3" s="4"/>
      <c r="G3" s="4"/>
      <c r="H3" s="4"/>
      <c r="I3" s="4"/>
      <c r="J3" s="4"/>
      <c r="K3" s="4"/>
      <c r="L3" s="4"/>
    </row>
    <row r="4" spans="1:12">
      <c r="B4" s="284" t="s">
        <v>51</v>
      </c>
      <c r="C4" s="284" t="s">
        <v>157</v>
      </c>
      <c r="D4" s="149" t="s">
        <v>543</v>
      </c>
      <c r="E4" s="56"/>
      <c r="F4" s="131"/>
      <c r="G4" s="150" t="s">
        <v>544</v>
      </c>
      <c r="H4" s="56"/>
      <c r="I4" s="131"/>
      <c r="J4" s="150" t="s">
        <v>545</v>
      </c>
      <c r="K4" s="56"/>
      <c r="L4" s="131"/>
    </row>
    <row r="5" spans="1:12">
      <c r="B5" s="285"/>
      <c r="C5" s="285"/>
      <c r="D5" s="151" t="s">
        <v>435</v>
      </c>
      <c r="E5" s="151" t="s">
        <v>549</v>
      </c>
      <c r="F5" s="151" t="s">
        <v>550</v>
      </c>
      <c r="G5" s="151" t="s">
        <v>435</v>
      </c>
      <c r="H5" s="151" t="s">
        <v>549</v>
      </c>
      <c r="I5" s="151" t="s">
        <v>550</v>
      </c>
      <c r="J5" s="151" t="s">
        <v>435</v>
      </c>
      <c r="K5" s="151" t="s">
        <v>549</v>
      </c>
      <c r="L5" s="151" t="s">
        <v>550</v>
      </c>
    </row>
    <row r="6" spans="1:12">
      <c r="B6" s="62"/>
      <c r="C6" s="153" t="s">
        <v>167</v>
      </c>
      <c r="D6" s="156">
        <v>10.9</v>
      </c>
      <c r="E6" s="156">
        <v>11.9</v>
      </c>
      <c r="F6" s="156">
        <v>10.3</v>
      </c>
      <c r="G6" s="156">
        <v>11.6</v>
      </c>
      <c r="H6" s="156">
        <v>12.8</v>
      </c>
      <c r="I6" s="156">
        <v>10.9</v>
      </c>
      <c r="J6" s="156">
        <v>4.7</v>
      </c>
      <c r="K6" s="166" t="s">
        <v>292</v>
      </c>
      <c r="L6" s="156">
        <v>4.9000000000000004</v>
      </c>
    </row>
    <row r="7" spans="1:12">
      <c r="B7" s="11"/>
      <c r="C7" s="153" t="s">
        <v>168</v>
      </c>
      <c r="D7" s="156">
        <v>10.7</v>
      </c>
      <c r="E7" s="156">
        <v>11.8</v>
      </c>
      <c r="F7" s="156">
        <v>9.9</v>
      </c>
      <c r="G7" s="156">
        <v>11.4</v>
      </c>
      <c r="H7" s="156">
        <v>12.7</v>
      </c>
      <c r="I7" s="156">
        <v>10.4</v>
      </c>
      <c r="J7" s="156">
        <v>4.7</v>
      </c>
      <c r="K7" s="166" t="s">
        <v>292</v>
      </c>
      <c r="L7" s="156">
        <v>4.5999999999999996</v>
      </c>
    </row>
    <row r="8" spans="1:12">
      <c r="B8" s="11"/>
      <c r="C8" s="153" t="s">
        <v>169</v>
      </c>
      <c r="D8" s="156">
        <v>9.8000000000000007</v>
      </c>
      <c r="E8" s="156">
        <v>10.1</v>
      </c>
      <c r="F8" s="156">
        <v>9.5</v>
      </c>
      <c r="G8" s="156">
        <v>10</v>
      </c>
      <c r="H8" s="156">
        <v>10.199999999999999</v>
      </c>
      <c r="I8" s="156">
        <v>9.8000000000000007</v>
      </c>
      <c r="J8" s="156">
        <v>7.7</v>
      </c>
      <c r="K8" s="156">
        <v>9.8000000000000007</v>
      </c>
      <c r="L8" s="156">
        <v>6.5</v>
      </c>
    </row>
    <row r="9" spans="1:12">
      <c r="B9" s="11"/>
      <c r="C9" s="153" t="s">
        <v>170</v>
      </c>
      <c r="D9" s="156">
        <v>9.3000000000000007</v>
      </c>
      <c r="E9" s="156">
        <v>10</v>
      </c>
      <c r="F9" s="156">
        <v>8.6999999999999993</v>
      </c>
      <c r="G9" s="156">
        <v>9.6999999999999993</v>
      </c>
      <c r="H9" s="156">
        <v>10.3</v>
      </c>
      <c r="I9" s="156">
        <v>9.1999999999999993</v>
      </c>
      <c r="J9" s="156">
        <v>5.0999999999999996</v>
      </c>
      <c r="K9" s="156">
        <v>6.3</v>
      </c>
      <c r="L9" s="156">
        <v>4.3</v>
      </c>
    </row>
    <row r="10" spans="1:12">
      <c r="B10" s="11"/>
      <c r="C10" s="153">
        <v>1994</v>
      </c>
      <c r="D10" s="156">
        <v>9.6999999999999993</v>
      </c>
      <c r="E10" s="156">
        <v>10.4</v>
      </c>
      <c r="F10" s="156">
        <v>9.1</v>
      </c>
      <c r="G10" s="156">
        <v>9.9</v>
      </c>
      <c r="H10" s="156">
        <v>10.9</v>
      </c>
      <c r="I10" s="156">
        <v>9.1999999999999993</v>
      </c>
      <c r="J10" s="156">
        <v>7.2</v>
      </c>
      <c r="K10" s="166" t="s">
        <v>292</v>
      </c>
      <c r="L10" s="156">
        <v>7.5</v>
      </c>
    </row>
    <row r="11" spans="1:12" s="14" customFormat="1">
      <c r="B11" s="11"/>
      <c r="C11" s="153">
        <v>1995</v>
      </c>
      <c r="D11" s="156">
        <v>8.9</v>
      </c>
      <c r="E11" s="156">
        <v>9.6</v>
      </c>
      <c r="F11" s="156">
        <v>8.4</v>
      </c>
      <c r="G11" s="156">
        <v>9.3000000000000007</v>
      </c>
      <c r="H11" s="156">
        <v>10</v>
      </c>
      <c r="I11" s="156">
        <v>8.6999999999999993</v>
      </c>
      <c r="J11" s="156">
        <v>5</v>
      </c>
      <c r="K11" s="166" t="s">
        <v>292</v>
      </c>
      <c r="L11" s="156">
        <v>4.9000000000000004</v>
      </c>
    </row>
    <row r="12" spans="1:12">
      <c r="B12" s="11"/>
      <c r="C12" s="153">
        <v>1996</v>
      </c>
      <c r="D12" s="156">
        <v>8.6999999999999993</v>
      </c>
      <c r="E12" s="156">
        <v>9</v>
      </c>
      <c r="F12" s="156">
        <v>8.4</v>
      </c>
      <c r="G12" s="156">
        <v>9.1</v>
      </c>
      <c r="H12" s="156">
        <v>9.3000000000000007</v>
      </c>
      <c r="I12" s="156">
        <v>8.6999999999999993</v>
      </c>
      <c r="J12" s="156">
        <v>5.2</v>
      </c>
      <c r="K12" s="166" t="s">
        <v>292</v>
      </c>
      <c r="L12" s="156">
        <v>5.3</v>
      </c>
    </row>
    <row r="13" spans="1:12">
      <c r="B13" s="11"/>
      <c r="C13" s="153">
        <v>1997</v>
      </c>
      <c r="D13" s="156">
        <v>7.8</v>
      </c>
      <c r="E13" s="156">
        <v>8</v>
      </c>
      <c r="F13" s="156">
        <v>7.7</v>
      </c>
      <c r="G13" s="156">
        <v>8.1</v>
      </c>
      <c r="H13" s="156">
        <v>8.1999999999999993</v>
      </c>
      <c r="I13" s="156">
        <v>7.9</v>
      </c>
      <c r="J13" s="156">
        <v>5.3</v>
      </c>
      <c r="K13" s="166" t="s">
        <v>292</v>
      </c>
      <c r="L13" s="156">
        <v>5.0999999999999996</v>
      </c>
    </row>
    <row r="14" spans="1:12">
      <c r="B14" s="11"/>
      <c r="C14" s="153">
        <v>1998</v>
      </c>
      <c r="D14" s="156">
        <v>7.2</v>
      </c>
      <c r="E14" s="156">
        <v>7.3</v>
      </c>
      <c r="F14" s="156">
        <v>6.9</v>
      </c>
      <c r="G14" s="156">
        <v>7.4</v>
      </c>
      <c r="H14" s="156">
        <v>7.6</v>
      </c>
      <c r="I14" s="156">
        <v>7.1</v>
      </c>
      <c r="J14" s="156">
        <v>4.8</v>
      </c>
      <c r="K14" s="166" t="s">
        <v>292</v>
      </c>
      <c r="L14" s="156">
        <v>4.9000000000000004</v>
      </c>
    </row>
    <row r="15" spans="1:12">
      <c r="B15" s="11"/>
      <c r="C15" s="153">
        <v>1999</v>
      </c>
      <c r="D15" s="156">
        <v>6.2</v>
      </c>
      <c r="E15" s="156">
        <v>6.2</v>
      </c>
      <c r="F15" s="156">
        <v>6.1</v>
      </c>
      <c r="G15" s="156">
        <v>6.3</v>
      </c>
      <c r="H15" s="156">
        <v>6.2</v>
      </c>
      <c r="I15" s="156">
        <v>6.2</v>
      </c>
      <c r="J15" s="156">
        <v>5.7</v>
      </c>
      <c r="K15" s="166" t="s">
        <v>292</v>
      </c>
      <c r="L15" s="156">
        <v>5.2</v>
      </c>
    </row>
    <row r="16" spans="1:12">
      <c r="B16" s="11"/>
      <c r="C16" s="153">
        <v>2000</v>
      </c>
      <c r="D16" s="156">
        <v>7.1</v>
      </c>
      <c r="E16" s="156">
        <v>7.6</v>
      </c>
      <c r="F16" s="156">
        <v>6.6</v>
      </c>
      <c r="G16" s="156">
        <v>7.2</v>
      </c>
      <c r="H16" s="156">
        <v>7.9</v>
      </c>
      <c r="I16" s="156">
        <v>6.7</v>
      </c>
      <c r="J16" s="156">
        <v>5.9</v>
      </c>
      <c r="K16" s="156">
        <v>5.9</v>
      </c>
      <c r="L16" s="156">
        <v>5.5</v>
      </c>
    </row>
    <row r="17" spans="2:12" ht="15.75">
      <c r="B17" s="152" t="s">
        <v>52</v>
      </c>
      <c r="C17" s="8">
        <v>2001</v>
      </c>
      <c r="D17" s="156">
        <v>6.4</v>
      </c>
      <c r="E17" s="156">
        <v>6.6</v>
      </c>
      <c r="F17" s="156">
        <v>6.3</v>
      </c>
      <c r="G17" s="156">
        <v>6.6</v>
      </c>
      <c r="H17" s="156">
        <v>6.8</v>
      </c>
      <c r="I17" s="156">
        <v>6.5</v>
      </c>
      <c r="J17" s="156">
        <v>4</v>
      </c>
      <c r="K17" s="166" t="s">
        <v>292</v>
      </c>
      <c r="L17" s="156">
        <v>3.9</v>
      </c>
    </row>
    <row r="18" spans="2:12">
      <c r="B18" s="11"/>
      <c r="C18" s="153">
        <v>2002</v>
      </c>
      <c r="D18" s="156">
        <v>5.8</v>
      </c>
      <c r="E18" s="155">
        <v>6.4</v>
      </c>
      <c r="F18" s="155">
        <v>5.4</v>
      </c>
      <c r="G18" s="155">
        <v>5.9</v>
      </c>
      <c r="H18" s="155">
        <v>6.5</v>
      </c>
      <c r="I18" s="155">
        <v>5.6</v>
      </c>
      <c r="J18" s="155">
        <v>4.2</v>
      </c>
      <c r="K18" s="166" t="s">
        <v>292</v>
      </c>
      <c r="L18" s="155">
        <v>3.4</v>
      </c>
    </row>
    <row r="19" spans="2:12">
      <c r="B19" s="11"/>
      <c r="C19" s="153">
        <v>2003</v>
      </c>
      <c r="D19" s="156">
        <v>5.2</v>
      </c>
      <c r="E19" s="155">
        <v>5.6</v>
      </c>
      <c r="F19" s="155">
        <v>4.8</v>
      </c>
      <c r="G19" s="155">
        <v>5.0999999999999996</v>
      </c>
      <c r="H19" s="155">
        <v>5.5</v>
      </c>
      <c r="I19" s="155">
        <v>4.7</v>
      </c>
      <c r="J19" s="155">
        <v>6.2</v>
      </c>
      <c r="K19" s="155">
        <v>7.2</v>
      </c>
      <c r="L19" s="155">
        <v>5.6</v>
      </c>
    </row>
    <row r="20" spans="2:12">
      <c r="B20" s="11"/>
      <c r="C20" s="153">
        <v>2004</v>
      </c>
      <c r="D20" s="156">
        <v>4.9000000000000004</v>
      </c>
      <c r="E20" s="155">
        <v>5</v>
      </c>
      <c r="F20" s="155">
        <v>4.8</v>
      </c>
      <c r="G20" s="155">
        <v>5</v>
      </c>
      <c r="H20" s="155">
        <v>5.0999999999999996</v>
      </c>
      <c r="I20" s="155">
        <v>4.9000000000000004</v>
      </c>
      <c r="J20" s="155">
        <v>4.5</v>
      </c>
      <c r="K20" s="165" t="s">
        <v>292</v>
      </c>
      <c r="L20" s="155">
        <v>4.3</v>
      </c>
    </row>
    <row r="21" spans="2:12">
      <c r="B21" s="11"/>
      <c r="C21" s="153">
        <v>2005</v>
      </c>
      <c r="D21" s="156">
        <v>4.5</v>
      </c>
      <c r="E21" s="155">
        <v>4.9000000000000004</v>
      </c>
      <c r="F21" s="155">
        <v>4.3</v>
      </c>
      <c r="G21" s="155">
        <v>4.5999999999999996</v>
      </c>
      <c r="H21" s="155">
        <v>5.0999999999999996</v>
      </c>
      <c r="I21" s="155">
        <v>4.3</v>
      </c>
      <c r="J21" s="155">
        <v>3.8</v>
      </c>
      <c r="K21" s="188" t="s">
        <v>292</v>
      </c>
      <c r="L21" s="155">
        <v>3.8</v>
      </c>
    </row>
    <row r="22" spans="2:12">
      <c r="B22" s="11"/>
      <c r="C22" s="153">
        <v>2006</v>
      </c>
      <c r="D22" s="156">
        <v>3.6</v>
      </c>
      <c r="E22" s="155">
        <v>3.6</v>
      </c>
      <c r="F22" s="155">
        <v>3.6</v>
      </c>
      <c r="G22" s="155">
        <v>3.3</v>
      </c>
      <c r="H22" s="155">
        <v>3.4</v>
      </c>
      <c r="I22" s="155">
        <v>3.2</v>
      </c>
      <c r="J22" s="155">
        <v>6.5</v>
      </c>
      <c r="K22" s="188">
        <v>5.7</v>
      </c>
      <c r="L22" s="155">
        <v>7</v>
      </c>
    </row>
    <row r="23" spans="2:12">
      <c r="B23" s="11"/>
      <c r="C23" s="153">
        <v>2007</v>
      </c>
      <c r="D23" s="156">
        <v>3.4</v>
      </c>
      <c r="E23" s="155">
        <v>3.4</v>
      </c>
      <c r="F23" s="155">
        <v>3.3</v>
      </c>
      <c r="G23" s="155">
        <v>3.4</v>
      </c>
      <c r="H23" s="155">
        <v>3.4</v>
      </c>
      <c r="I23" s="155">
        <v>3.3</v>
      </c>
      <c r="J23" s="155">
        <v>3.6</v>
      </c>
      <c r="K23" s="188" t="s">
        <v>292</v>
      </c>
      <c r="L23" s="155">
        <v>3.6</v>
      </c>
    </row>
    <row r="24" spans="2:12">
      <c r="B24" s="11"/>
      <c r="C24" s="153">
        <v>2008</v>
      </c>
      <c r="D24" s="156">
        <v>3.1</v>
      </c>
      <c r="E24" s="155">
        <v>3.3</v>
      </c>
      <c r="F24" s="155">
        <v>2.9</v>
      </c>
      <c r="G24" s="155">
        <v>3.1</v>
      </c>
      <c r="H24" s="155">
        <v>3.1</v>
      </c>
      <c r="I24" s="155">
        <v>3</v>
      </c>
      <c r="J24" s="155">
        <v>3.1</v>
      </c>
      <c r="K24" s="188" t="s">
        <v>292</v>
      </c>
      <c r="L24" s="188" t="s">
        <v>292</v>
      </c>
    </row>
    <row r="25" spans="2:12">
      <c r="B25" s="11"/>
      <c r="C25" s="153">
        <v>2009</v>
      </c>
      <c r="D25" s="156">
        <v>2.8</v>
      </c>
      <c r="E25" s="155">
        <v>2.9</v>
      </c>
      <c r="F25" s="155">
        <v>2.8</v>
      </c>
      <c r="G25" s="155">
        <v>2.9</v>
      </c>
      <c r="H25" s="155">
        <v>2.9</v>
      </c>
      <c r="I25" s="155">
        <v>2.8</v>
      </c>
      <c r="J25" s="155">
        <v>2.5</v>
      </c>
      <c r="K25" s="188" t="s">
        <v>292</v>
      </c>
      <c r="L25" s="188" t="s">
        <v>292</v>
      </c>
    </row>
    <row r="26" spans="2:12">
      <c r="B26" s="11"/>
      <c r="C26" s="153">
        <v>2010</v>
      </c>
      <c r="D26" s="156">
        <v>2.9</v>
      </c>
      <c r="E26" s="155">
        <v>2.9</v>
      </c>
      <c r="F26" s="155">
        <v>2.9</v>
      </c>
      <c r="G26" s="155">
        <v>3</v>
      </c>
      <c r="H26" s="155">
        <v>3</v>
      </c>
      <c r="I26" s="155">
        <v>2.9</v>
      </c>
      <c r="J26" s="155">
        <v>2.4</v>
      </c>
      <c r="K26" s="188" t="s">
        <v>292</v>
      </c>
      <c r="L26" s="188" t="s">
        <v>292</v>
      </c>
    </row>
    <row r="27" spans="2:12">
      <c r="B27" s="11"/>
      <c r="C27" s="153">
        <v>2011</v>
      </c>
      <c r="D27" s="156">
        <v>2.7</v>
      </c>
      <c r="E27" s="155">
        <v>2.8</v>
      </c>
      <c r="F27" s="155">
        <v>2.5</v>
      </c>
      <c r="G27" s="155">
        <v>2.7</v>
      </c>
      <c r="H27" s="155">
        <v>2.9</v>
      </c>
      <c r="I27" s="155">
        <v>2.5</v>
      </c>
      <c r="J27" s="155">
        <v>2.2999999999999998</v>
      </c>
      <c r="K27" s="188" t="s">
        <v>292</v>
      </c>
      <c r="L27" s="188" t="s">
        <v>292</v>
      </c>
    </row>
    <row r="28" spans="2:12">
      <c r="B28" s="11"/>
      <c r="C28" s="153">
        <v>2012</v>
      </c>
      <c r="D28" s="156">
        <v>2.8</v>
      </c>
      <c r="E28" s="155">
        <v>2.9</v>
      </c>
      <c r="F28" s="155">
        <v>2.7</v>
      </c>
      <c r="G28" s="155">
        <v>2.8</v>
      </c>
      <c r="H28" s="155">
        <v>2.8</v>
      </c>
      <c r="I28" s="155">
        <v>2.8</v>
      </c>
      <c r="J28" s="155">
        <v>2.7</v>
      </c>
      <c r="K28" s="188" t="s">
        <v>292</v>
      </c>
      <c r="L28" s="188" t="s">
        <v>292</v>
      </c>
    </row>
    <row r="29" spans="2:12">
      <c r="B29" s="11"/>
      <c r="C29" s="153">
        <v>2013</v>
      </c>
      <c r="D29" s="156">
        <v>2.8</v>
      </c>
      <c r="E29" s="155">
        <v>2.9</v>
      </c>
      <c r="F29" s="155">
        <v>2.7</v>
      </c>
      <c r="G29" s="155">
        <v>2.9</v>
      </c>
      <c r="H29" s="155">
        <v>2.9</v>
      </c>
      <c r="I29" s="155">
        <v>2.8</v>
      </c>
      <c r="J29" s="155">
        <v>2.6</v>
      </c>
      <c r="K29" s="188" t="s">
        <v>292</v>
      </c>
      <c r="L29" s="188" t="s">
        <v>292</v>
      </c>
    </row>
    <row r="30" spans="2:12">
      <c r="B30" s="11"/>
      <c r="C30" s="153">
        <v>2014</v>
      </c>
      <c r="D30" s="156">
        <v>2.6</v>
      </c>
      <c r="E30" s="155">
        <v>2.2999999999999998</v>
      </c>
      <c r="F30" s="155">
        <v>2.8</v>
      </c>
      <c r="G30" s="155">
        <v>2.8</v>
      </c>
      <c r="H30" s="155">
        <v>2.4</v>
      </c>
      <c r="I30" s="155">
        <v>2.9</v>
      </c>
      <c r="J30" s="155">
        <v>1.6</v>
      </c>
      <c r="K30" s="188" t="s">
        <v>292</v>
      </c>
      <c r="L30" s="188" t="s">
        <v>292</v>
      </c>
    </row>
    <row r="31" spans="2:12">
      <c r="B31" s="11"/>
      <c r="C31" s="153"/>
      <c r="D31" s="156"/>
      <c r="E31" s="155"/>
      <c r="F31" s="155"/>
      <c r="G31" s="155"/>
      <c r="H31" s="155"/>
      <c r="I31" s="155"/>
      <c r="J31" s="155"/>
      <c r="K31" s="188"/>
      <c r="L31" s="155"/>
    </row>
    <row r="32" spans="2:12">
      <c r="B32" s="62"/>
      <c r="C32" s="159" t="s">
        <v>167</v>
      </c>
      <c r="D32" s="189">
        <v>2.7</v>
      </c>
      <c r="E32" s="160">
        <v>3.2</v>
      </c>
      <c r="F32" s="160">
        <v>2.4</v>
      </c>
      <c r="G32" s="160">
        <v>2.7</v>
      </c>
      <c r="H32" s="160">
        <v>3.2</v>
      </c>
      <c r="I32" s="160">
        <v>2.4</v>
      </c>
      <c r="J32" s="160">
        <v>3.1</v>
      </c>
      <c r="K32" s="160">
        <v>3.6</v>
      </c>
      <c r="L32" s="160">
        <v>2.7</v>
      </c>
    </row>
    <row r="33" spans="2:12">
      <c r="B33" s="11"/>
      <c r="C33" s="153" t="s">
        <v>168</v>
      </c>
      <c r="D33" s="157">
        <v>2.6</v>
      </c>
      <c r="E33" s="46">
        <v>3</v>
      </c>
      <c r="F33" s="46">
        <v>2.2000000000000002</v>
      </c>
      <c r="G33" s="46">
        <v>2.6</v>
      </c>
      <c r="H33" s="46">
        <v>3</v>
      </c>
      <c r="I33" s="46">
        <v>2.2000000000000002</v>
      </c>
      <c r="J33" s="46">
        <v>2.9</v>
      </c>
      <c r="K33" s="46">
        <v>3.5</v>
      </c>
      <c r="L33" s="46">
        <v>2.5</v>
      </c>
    </row>
    <row r="34" spans="2:12">
      <c r="B34" s="11"/>
      <c r="C34" s="153">
        <v>1992</v>
      </c>
      <c r="D34" s="157">
        <v>2.4</v>
      </c>
      <c r="E34" s="46">
        <v>2.8</v>
      </c>
      <c r="F34" s="46">
        <v>2.1</v>
      </c>
      <c r="G34" s="46">
        <v>2.4</v>
      </c>
      <c r="H34" s="46">
        <v>2.8</v>
      </c>
      <c r="I34" s="46">
        <v>2.2000000000000002</v>
      </c>
      <c r="J34" s="46">
        <v>2.6</v>
      </c>
      <c r="K34" s="46">
        <v>3.2</v>
      </c>
      <c r="L34" s="46">
        <v>2.2000000000000002</v>
      </c>
    </row>
    <row r="35" spans="2:12">
      <c r="B35" s="11"/>
      <c r="C35" s="154" t="s">
        <v>170</v>
      </c>
      <c r="D35" s="156">
        <v>2.4</v>
      </c>
      <c r="E35" s="155">
        <v>2.8</v>
      </c>
      <c r="F35" s="155">
        <v>2.1</v>
      </c>
      <c r="G35" s="155">
        <v>2.4</v>
      </c>
      <c r="H35" s="155">
        <v>2.8</v>
      </c>
      <c r="I35" s="155">
        <v>2.1</v>
      </c>
      <c r="J35" s="155">
        <v>2.6</v>
      </c>
      <c r="K35" s="155">
        <v>3</v>
      </c>
      <c r="L35" s="155">
        <v>2.2999999999999998</v>
      </c>
    </row>
    <row r="36" spans="2:12">
      <c r="B36" s="162"/>
      <c r="C36" s="153">
        <v>1994</v>
      </c>
      <c r="D36" s="156">
        <v>2.2999999999999998</v>
      </c>
      <c r="E36" s="163">
        <v>2.7</v>
      </c>
      <c r="F36" s="163">
        <v>2.1</v>
      </c>
      <c r="G36" s="163">
        <v>2.2999999999999998</v>
      </c>
      <c r="H36" s="163">
        <v>2.7</v>
      </c>
      <c r="I36" s="163">
        <v>2</v>
      </c>
      <c r="J36" s="163">
        <v>2.6</v>
      </c>
      <c r="K36" s="163">
        <v>3.1</v>
      </c>
      <c r="L36" s="163">
        <v>2.4</v>
      </c>
    </row>
    <row r="37" spans="2:12" s="14" customFormat="1">
      <c r="B37" s="162"/>
      <c r="C37" s="154" t="s">
        <v>56</v>
      </c>
      <c r="D37" s="156">
        <v>2.2999999999999998</v>
      </c>
      <c r="E37" s="164">
        <v>2.7</v>
      </c>
      <c r="F37" s="164">
        <v>2</v>
      </c>
      <c r="G37" s="164">
        <v>2.2999999999999998</v>
      </c>
      <c r="H37" s="164">
        <v>2.7</v>
      </c>
      <c r="I37" s="164">
        <v>2</v>
      </c>
      <c r="J37" s="164">
        <v>2.4</v>
      </c>
      <c r="K37" s="164">
        <v>2.9</v>
      </c>
      <c r="L37" s="164">
        <v>2.1</v>
      </c>
    </row>
    <row r="38" spans="2:12">
      <c r="B38" s="162"/>
      <c r="C38" s="154" t="s">
        <v>57</v>
      </c>
      <c r="D38" s="156">
        <v>2.2000000000000002</v>
      </c>
      <c r="E38" s="164">
        <v>2.5</v>
      </c>
      <c r="F38" s="164">
        <v>1.9</v>
      </c>
      <c r="G38" s="164">
        <v>2.2000000000000002</v>
      </c>
      <c r="H38" s="164">
        <v>2.6</v>
      </c>
      <c r="I38" s="164">
        <v>1.9</v>
      </c>
      <c r="J38" s="164">
        <v>2.4</v>
      </c>
      <c r="K38" s="164">
        <v>2.6</v>
      </c>
      <c r="L38" s="164">
        <v>2.1</v>
      </c>
    </row>
    <row r="39" spans="2:12">
      <c r="B39" s="162"/>
      <c r="C39" s="154" t="s">
        <v>58</v>
      </c>
      <c r="D39" s="156">
        <v>2.1</v>
      </c>
      <c r="E39" s="164">
        <v>2.4</v>
      </c>
      <c r="F39" s="164">
        <v>1.8</v>
      </c>
      <c r="G39" s="164">
        <v>2.1</v>
      </c>
      <c r="H39" s="164">
        <v>2.4</v>
      </c>
      <c r="I39" s="164">
        <v>1.8</v>
      </c>
      <c r="J39" s="164">
        <v>2.2000000000000002</v>
      </c>
      <c r="K39" s="164">
        <v>2.5</v>
      </c>
      <c r="L39" s="164">
        <v>2</v>
      </c>
    </row>
    <row r="40" spans="2:12">
      <c r="B40" s="162"/>
      <c r="C40" s="154" t="s">
        <v>59</v>
      </c>
      <c r="D40" s="164">
        <v>1.9</v>
      </c>
      <c r="E40" s="164">
        <v>2.2000000000000002</v>
      </c>
      <c r="F40" s="164">
        <v>1.7</v>
      </c>
      <c r="G40" s="164">
        <v>2</v>
      </c>
      <c r="H40" s="164">
        <v>2.2000000000000002</v>
      </c>
      <c r="I40" s="164">
        <v>1.7</v>
      </c>
      <c r="J40" s="164">
        <v>2</v>
      </c>
      <c r="K40" s="164">
        <v>2.4</v>
      </c>
      <c r="L40" s="164">
        <v>1.7</v>
      </c>
    </row>
    <row r="41" spans="2:12">
      <c r="B41" s="162"/>
      <c r="C41" s="153">
        <v>1999</v>
      </c>
      <c r="D41" s="123">
        <v>5.5</v>
      </c>
      <c r="E41" s="164">
        <v>5.7</v>
      </c>
      <c r="F41" s="164">
        <v>5.3</v>
      </c>
      <c r="G41" s="164">
        <v>5.6</v>
      </c>
      <c r="H41" s="164">
        <v>5.8</v>
      </c>
      <c r="I41" s="164">
        <v>5.4</v>
      </c>
      <c r="J41" s="164">
        <v>5</v>
      </c>
      <c r="K41" s="164">
        <v>5.8</v>
      </c>
      <c r="L41" s="164">
        <v>4.5</v>
      </c>
    </row>
    <row r="42" spans="2:12">
      <c r="B42" s="162"/>
      <c r="C42" s="8">
        <v>2000</v>
      </c>
      <c r="D42" s="123">
        <v>5.2</v>
      </c>
      <c r="E42" s="123">
        <v>5.3</v>
      </c>
      <c r="F42" s="123">
        <v>5</v>
      </c>
      <c r="G42" s="123">
        <v>5.3</v>
      </c>
      <c r="H42" s="123">
        <v>5.4</v>
      </c>
      <c r="I42" s="123">
        <v>5.0999999999999996</v>
      </c>
      <c r="J42" s="123">
        <v>4.8</v>
      </c>
      <c r="K42" s="123">
        <v>5.2</v>
      </c>
      <c r="L42" s="123">
        <v>4.5999999999999996</v>
      </c>
    </row>
    <row r="43" spans="2:12" ht="15.75">
      <c r="B43" s="152" t="s">
        <v>54</v>
      </c>
      <c r="C43" s="153">
        <v>2001</v>
      </c>
      <c r="D43" s="123">
        <v>5</v>
      </c>
      <c r="E43" s="123">
        <v>5.0999999999999996</v>
      </c>
      <c r="F43" s="123">
        <v>4.8</v>
      </c>
      <c r="G43" s="123">
        <v>5.0999999999999996</v>
      </c>
      <c r="H43" s="123">
        <v>5.2</v>
      </c>
      <c r="I43" s="123">
        <v>5</v>
      </c>
      <c r="J43" s="123">
        <v>4.3</v>
      </c>
      <c r="K43" s="123">
        <v>4.5999999999999996</v>
      </c>
      <c r="L43" s="123">
        <v>4.0999999999999996</v>
      </c>
    </row>
    <row r="44" spans="2:12" ht="15.75">
      <c r="B44" s="161" t="s">
        <v>55</v>
      </c>
      <c r="C44" s="8">
        <v>2002</v>
      </c>
      <c r="D44" s="123">
        <v>4.7</v>
      </c>
      <c r="E44" s="123">
        <v>4.9000000000000004</v>
      </c>
      <c r="F44" s="123">
        <v>4.5999999999999996</v>
      </c>
      <c r="G44" s="123">
        <v>4.8</v>
      </c>
      <c r="H44" s="123">
        <v>5</v>
      </c>
      <c r="I44" s="123">
        <v>4.7</v>
      </c>
      <c r="J44" s="123">
        <v>4.4000000000000004</v>
      </c>
      <c r="K44" s="123">
        <v>4.9000000000000004</v>
      </c>
      <c r="L44" s="123">
        <v>4</v>
      </c>
    </row>
    <row r="45" spans="2:12">
      <c r="B45" s="162"/>
      <c r="C45" s="8">
        <v>2003</v>
      </c>
      <c r="D45" s="123">
        <v>4.4000000000000004</v>
      </c>
      <c r="E45" s="123">
        <v>4.5</v>
      </c>
      <c r="F45" s="123">
        <v>4.3</v>
      </c>
      <c r="G45" s="123">
        <v>4.5</v>
      </c>
      <c r="H45" s="123">
        <v>4.5</v>
      </c>
      <c r="I45" s="123">
        <v>4.4000000000000004</v>
      </c>
      <c r="J45" s="123">
        <v>4.2</v>
      </c>
      <c r="K45" s="123">
        <v>4.7</v>
      </c>
      <c r="L45" s="123">
        <v>3.8</v>
      </c>
    </row>
    <row r="46" spans="2:12">
      <c r="B46" s="162"/>
      <c r="C46" s="8">
        <v>2004</v>
      </c>
      <c r="D46" s="123">
        <v>3.9</v>
      </c>
      <c r="E46" s="123">
        <v>4.0999999999999996</v>
      </c>
      <c r="F46" s="123">
        <v>3.7</v>
      </c>
      <c r="G46" s="123">
        <v>4</v>
      </c>
      <c r="H46" s="123">
        <v>4.2</v>
      </c>
      <c r="I46" s="123">
        <v>3.8</v>
      </c>
      <c r="J46" s="123">
        <v>3.5</v>
      </c>
      <c r="K46" s="123">
        <v>3.5</v>
      </c>
      <c r="L46" s="123">
        <v>3.3</v>
      </c>
    </row>
    <row r="47" spans="2:12">
      <c r="B47" s="162"/>
      <c r="C47" s="8">
        <v>2005</v>
      </c>
      <c r="D47" s="123">
        <v>3.8</v>
      </c>
      <c r="E47" s="123">
        <v>3.9</v>
      </c>
      <c r="F47" s="123">
        <v>3.7</v>
      </c>
      <c r="G47" s="123">
        <v>3.9</v>
      </c>
      <c r="H47" s="123">
        <v>4</v>
      </c>
      <c r="I47" s="123">
        <v>3.7</v>
      </c>
      <c r="J47" s="123">
        <v>3.4</v>
      </c>
      <c r="K47" s="123">
        <v>3.4</v>
      </c>
      <c r="L47" s="123">
        <v>3.3</v>
      </c>
    </row>
    <row r="48" spans="2:12">
      <c r="B48" s="162"/>
      <c r="C48" s="8">
        <v>2006</v>
      </c>
      <c r="D48" s="123">
        <v>2.7</v>
      </c>
      <c r="E48" s="123">
        <v>2.8</v>
      </c>
      <c r="F48" s="123">
        <v>2.6</v>
      </c>
      <c r="G48" s="123">
        <v>2.8</v>
      </c>
      <c r="H48" s="123">
        <v>2.8</v>
      </c>
      <c r="I48" s="123">
        <v>2.6</v>
      </c>
      <c r="J48" s="123">
        <v>2.7</v>
      </c>
      <c r="K48" s="123">
        <v>3.3</v>
      </c>
      <c r="L48" s="123">
        <v>2.4</v>
      </c>
    </row>
    <row r="49" spans="2:12">
      <c r="B49" s="162"/>
      <c r="C49" s="8">
        <v>2007</v>
      </c>
      <c r="D49" s="123">
        <v>2.5</v>
      </c>
      <c r="E49" s="123">
        <v>2.6</v>
      </c>
      <c r="F49" s="123">
        <v>2.4</v>
      </c>
      <c r="G49" s="123">
        <v>2.6</v>
      </c>
      <c r="H49" s="123">
        <v>2.7</v>
      </c>
      <c r="I49" s="123">
        <v>2.4</v>
      </c>
      <c r="J49" s="123">
        <v>2.4</v>
      </c>
      <c r="K49" s="123">
        <v>2.6</v>
      </c>
      <c r="L49" s="123">
        <v>2.2999999999999998</v>
      </c>
    </row>
    <row r="50" spans="2:12">
      <c r="B50" s="162"/>
      <c r="C50" s="8">
        <v>2008</v>
      </c>
      <c r="D50" s="123">
        <v>2.2999999999999998</v>
      </c>
      <c r="E50" s="123">
        <v>2.4</v>
      </c>
      <c r="F50" s="123">
        <v>2.2000000000000002</v>
      </c>
      <c r="G50" s="123">
        <v>2.4</v>
      </c>
      <c r="H50" s="123">
        <v>2.4</v>
      </c>
      <c r="I50" s="123">
        <v>2.2999999999999998</v>
      </c>
      <c r="J50" s="123">
        <v>2.4</v>
      </c>
      <c r="K50" s="123">
        <v>2.8</v>
      </c>
      <c r="L50" s="123">
        <v>2.1</v>
      </c>
    </row>
    <row r="51" spans="2:12">
      <c r="B51" s="162"/>
      <c r="C51" s="8">
        <v>2009</v>
      </c>
      <c r="D51" s="123">
        <v>2.2000000000000002</v>
      </c>
      <c r="E51" s="123">
        <v>2.2999999999999998</v>
      </c>
      <c r="F51" s="123">
        <v>2.1</v>
      </c>
      <c r="G51" s="123">
        <v>2.2000000000000002</v>
      </c>
      <c r="H51" s="123">
        <v>2.4</v>
      </c>
      <c r="I51" s="123">
        <v>2.1</v>
      </c>
      <c r="J51" s="123">
        <v>2.1</v>
      </c>
      <c r="K51" s="123">
        <v>2.2999999999999998</v>
      </c>
      <c r="L51" s="123">
        <v>2</v>
      </c>
    </row>
    <row r="52" spans="2:12">
      <c r="B52" s="162"/>
      <c r="C52" s="8">
        <v>2010</v>
      </c>
      <c r="D52" s="123">
        <v>2.2000000000000002</v>
      </c>
      <c r="E52" s="123">
        <v>2.2999999999999998</v>
      </c>
      <c r="F52" s="123">
        <v>2</v>
      </c>
      <c r="G52" s="123">
        <v>2.2000000000000002</v>
      </c>
      <c r="H52" s="123">
        <v>2.2999999999999998</v>
      </c>
      <c r="I52" s="123">
        <v>2.1</v>
      </c>
      <c r="J52" s="123">
        <v>2.1</v>
      </c>
      <c r="K52" s="123">
        <v>2.4</v>
      </c>
      <c r="L52" s="123">
        <v>1.9</v>
      </c>
    </row>
    <row r="53" spans="2:12">
      <c r="B53" s="162"/>
      <c r="C53" s="8">
        <v>2011</v>
      </c>
      <c r="D53" s="123">
        <v>2</v>
      </c>
      <c r="E53" s="123">
        <v>2.1</v>
      </c>
      <c r="F53" s="123">
        <v>1.9</v>
      </c>
      <c r="G53" s="123">
        <v>2.1</v>
      </c>
      <c r="H53" s="123">
        <v>2.2000000000000002</v>
      </c>
      <c r="I53" s="123">
        <v>1.9</v>
      </c>
      <c r="J53" s="123">
        <v>1.9</v>
      </c>
      <c r="K53" s="123">
        <v>2.2000000000000002</v>
      </c>
      <c r="L53" s="123">
        <v>1.8</v>
      </c>
    </row>
    <row r="54" spans="2:12">
      <c r="B54" s="162"/>
      <c r="C54" s="8">
        <v>2012</v>
      </c>
      <c r="D54" s="123">
        <v>2</v>
      </c>
      <c r="E54" s="123">
        <v>2.1</v>
      </c>
      <c r="F54" s="123">
        <v>1.9</v>
      </c>
      <c r="G54" s="123">
        <v>2</v>
      </c>
      <c r="H54" s="123">
        <v>2.1</v>
      </c>
      <c r="I54" s="123">
        <v>1.9</v>
      </c>
      <c r="J54" s="123">
        <v>1.8</v>
      </c>
      <c r="K54" s="123">
        <v>2.2999999999999998</v>
      </c>
      <c r="L54" s="123">
        <v>1.6</v>
      </c>
    </row>
    <row r="55" spans="2:12">
      <c r="B55" s="162"/>
      <c r="C55" s="8">
        <v>2013</v>
      </c>
      <c r="D55" s="123">
        <v>1.8</v>
      </c>
      <c r="E55" s="123">
        <v>1.9</v>
      </c>
      <c r="F55" s="123">
        <v>1.7</v>
      </c>
      <c r="G55" s="123">
        <v>1.9</v>
      </c>
      <c r="H55" s="123">
        <v>1.9</v>
      </c>
      <c r="I55" s="123">
        <v>1.8</v>
      </c>
      <c r="J55" s="123">
        <v>1.7</v>
      </c>
      <c r="K55" s="123">
        <v>1.9</v>
      </c>
      <c r="L55" s="123">
        <v>1.5</v>
      </c>
    </row>
    <row r="56" spans="2:12">
      <c r="B56" s="162"/>
      <c r="C56" s="8">
        <v>2014</v>
      </c>
      <c r="D56" s="123">
        <v>1.7</v>
      </c>
      <c r="E56" s="123">
        <v>1.8</v>
      </c>
      <c r="F56" s="123">
        <v>1.6</v>
      </c>
      <c r="G56" s="123">
        <v>1.8</v>
      </c>
      <c r="H56" s="123">
        <v>1.9</v>
      </c>
      <c r="I56" s="123">
        <v>1.7</v>
      </c>
      <c r="J56" s="123">
        <v>1.6</v>
      </c>
      <c r="K56" s="123">
        <v>1.8</v>
      </c>
      <c r="L56" s="123">
        <v>1.4</v>
      </c>
    </row>
    <row r="57" spans="2:12">
      <c r="B57" s="167"/>
      <c r="C57" s="6"/>
      <c r="D57" s="171"/>
      <c r="E57" s="171"/>
      <c r="F57" s="171"/>
      <c r="G57" s="171"/>
      <c r="H57" s="171"/>
      <c r="I57" s="171"/>
      <c r="J57" s="171"/>
      <c r="K57" s="171"/>
      <c r="L57" s="171"/>
    </row>
    <row r="58" spans="2:12" ht="29.25" customHeight="1">
      <c r="B58" s="350" t="s">
        <v>638</v>
      </c>
      <c r="C58" s="351"/>
      <c r="D58" s="351"/>
      <c r="E58" s="351"/>
      <c r="F58" s="351"/>
      <c r="G58" s="351"/>
      <c r="H58" s="351"/>
      <c r="I58" s="351"/>
      <c r="J58" s="351"/>
      <c r="K58" s="351"/>
      <c r="L58" s="351"/>
    </row>
    <row r="59" spans="2:12" ht="58.5" customHeight="1">
      <c r="B59" s="350" t="s">
        <v>60</v>
      </c>
      <c r="C59" s="351"/>
      <c r="D59" s="351"/>
      <c r="E59" s="351"/>
      <c r="F59" s="351"/>
      <c r="G59" s="351"/>
      <c r="H59" s="351"/>
      <c r="I59" s="351"/>
      <c r="J59" s="351"/>
      <c r="K59" s="351"/>
      <c r="L59" s="351"/>
    </row>
    <row r="60" spans="2:12" ht="81" customHeight="1">
      <c r="B60" s="350" t="s">
        <v>61</v>
      </c>
      <c r="C60" s="351"/>
      <c r="D60" s="351"/>
      <c r="E60" s="351"/>
      <c r="F60" s="351"/>
      <c r="G60" s="351"/>
      <c r="H60" s="351"/>
      <c r="I60" s="351"/>
      <c r="J60" s="351"/>
      <c r="K60" s="351"/>
      <c r="L60" s="351"/>
    </row>
    <row r="61" spans="2:12" ht="30.75" customHeight="1">
      <c r="B61" s="350" t="s">
        <v>62</v>
      </c>
      <c r="C61" s="351"/>
      <c r="D61" s="351"/>
      <c r="E61" s="351"/>
      <c r="F61" s="351"/>
      <c r="G61" s="351"/>
      <c r="H61" s="351"/>
      <c r="I61" s="351"/>
      <c r="J61" s="351"/>
      <c r="K61" s="351"/>
      <c r="L61" s="351"/>
    </row>
  </sheetData>
  <mergeCells count="6">
    <mergeCell ref="B60:L60"/>
    <mergeCell ref="B61:L61"/>
    <mergeCell ref="B4:B5"/>
    <mergeCell ref="C4:C5"/>
    <mergeCell ref="B58:L58"/>
    <mergeCell ref="B59:L59"/>
  </mergeCells>
  <phoneticPr fontId="10" type="noConversion"/>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workbookViewId="0"/>
  </sheetViews>
  <sheetFormatPr defaultRowHeight="15"/>
  <cols>
    <col min="1" max="1" width="5.5" style="2" customWidth="1"/>
    <col min="2" max="2" width="19.83203125" style="2" bestFit="1" customWidth="1"/>
    <col min="3" max="3" width="14.33203125" style="2" bestFit="1" customWidth="1"/>
    <col min="4" max="4" width="12" style="2" bestFit="1" customWidth="1"/>
    <col min="5" max="9" width="14.33203125" style="2" bestFit="1" customWidth="1"/>
    <col min="10" max="10" width="13.33203125" style="2" bestFit="1" customWidth="1"/>
    <col min="11" max="13" width="12" style="2" bestFit="1" customWidth="1"/>
    <col min="14" max="14" width="14.33203125" style="2" bestFit="1" customWidth="1"/>
    <col min="15" max="15" width="12" style="2" bestFit="1" customWidth="1"/>
    <col min="16" max="16384" width="9.33203125" style="2"/>
  </cols>
  <sheetData>
    <row r="1" spans="1:22">
      <c r="B1" s="106"/>
    </row>
    <row r="2" spans="1:22">
      <c r="A2" s="212"/>
      <c r="B2" s="4" t="s">
        <v>131</v>
      </c>
      <c r="C2" s="4"/>
      <c r="D2" s="4"/>
      <c r="E2" s="4"/>
      <c r="F2" s="4"/>
      <c r="G2" s="4"/>
      <c r="H2" s="4"/>
      <c r="I2" s="4"/>
      <c r="J2" s="4"/>
      <c r="K2" s="4"/>
      <c r="L2" s="4"/>
      <c r="M2" s="4"/>
    </row>
    <row r="3" spans="1:22" ht="15.75">
      <c r="B3" s="60" t="s">
        <v>132</v>
      </c>
      <c r="C3" s="4"/>
      <c r="D3" s="4"/>
      <c r="E3" s="4"/>
      <c r="F3" s="4"/>
      <c r="G3" s="4"/>
      <c r="H3" s="4"/>
      <c r="I3" s="4"/>
      <c r="J3" s="4"/>
      <c r="K3" s="4"/>
      <c r="L3" s="4"/>
      <c r="M3" s="4"/>
    </row>
    <row r="4" spans="1:22">
      <c r="B4" s="4" t="s">
        <v>617</v>
      </c>
      <c r="C4" s="4"/>
      <c r="D4" s="4"/>
      <c r="E4" s="4"/>
      <c r="F4" s="4"/>
      <c r="G4" s="4"/>
      <c r="H4" s="4"/>
      <c r="I4" s="4"/>
      <c r="J4" s="4"/>
      <c r="K4" s="4"/>
      <c r="L4" s="4"/>
      <c r="M4" s="4"/>
    </row>
    <row r="5" spans="1:22" ht="20.100000000000001" customHeight="1">
      <c r="B5" s="29" t="s">
        <v>133</v>
      </c>
      <c r="C5" s="30" t="s">
        <v>174</v>
      </c>
      <c r="D5" s="125" t="s">
        <v>551</v>
      </c>
      <c r="E5" s="126" t="s">
        <v>134</v>
      </c>
      <c r="F5" s="126" t="s">
        <v>135</v>
      </c>
      <c r="G5" s="126" t="s">
        <v>136</v>
      </c>
      <c r="H5" s="126" t="s">
        <v>137</v>
      </c>
      <c r="I5" s="126" t="s">
        <v>138</v>
      </c>
      <c r="J5" s="126" t="s">
        <v>139</v>
      </c>
      <c r="K5" s="126" t="s">
        <v>140</v>
      </c>
      <c r="L5" s="126" t="s">
        <v>141</v>
      </c>
      <c r="M5" s="190" t="s">
        <v>5</v>
      </c>
    </row>
    <row r="6" spans="1:22" ht="20.100000000000001" customHeight="1">
      <c r="B6" s="74" t="s">
        <v>156</v>
      </c>
      <c r="C6" s="75">
        <v>9909877</v>
      </c>
      <c r="D6" s="75">
        <v>112448</v>
      </c>
      <c r="E6" s="75">
        <f>457844+1249778</f>
        <v>1707622</v>
      </c>
      <c r="F6" s="75">
        <v>1407379</v>
      </c>
      <c r="G6" s="75">
        <v>1201043</v>
      </c>
      <c r="H6" s="75">
        <v>1189201</v>
      </c>
      <c r="I6" s="75">
        <v>1395800</v>
      </c>
      <c r="J6" s="247">
        <v>1366332</v>
      </c>
      <c r="K6" s="75">
        <v>871745</v>
      </c>
      <c r="L6" s="75">
        <v>447486</v>
      </c>
      <c r="M6" s="75">
        <v>210821</v>
      </c>
      <c r="O6" s="17"/>
      <c r="P6" s="17"/>
      <c r="Q6" s="17"/>
      <c r="R6" s="17"/>
      <c r="S6" s="17"/>
      <c r="T6" s="17"/>
      <c r="U6" s="17"/>
      <c r="V6" s="17"/>
    </row>
    <row r="7" spans="1:22" ht="12.75" customHeight="1">
      <c r="B7" s="191"/>
      <c r="C7" s="47"/>
      <c r="D7" s="47"/>
      <c r="E7" s="47"/>
      <c r="F7" s="47"/>
      <c r="G7" s="47"/>
      <c r="H7" s="47"/>
      <c r="I7" s="47"/>
      <c r="J7" s="80"/>
      <c r="K7" s="47"/>
      <c r="L7" s="47"/>
      <c r="M7" s="47"/>
      <c r="O7" s="17"/>
      <c r="P7" s="17"/>
      <c r="Q7" s="17"/>
      <c r="R7" s="17"/>
      <c r="S7" s="17"/>
      <c r="T7" s="17"/>
      <c r="U7" s="17"/>
      <c r="V7" s="17"/>
    </row>
    <row r="8" spans="1:22" ht="15" customHeight="1">
      <c r="B8" s="133" t="s">
        <v>332</v>
      </c>
      <c r="C8" s="47">
        <v>10454</v>
      </c>
      <c r="D8" s="47">
        <v>66</v>
      </c>
      <c r="E8" s="47">
        <f>253+753</f>
        <v>1006</v>
      </c>
      <c r="F8" s="47">
        <v>858</v>
      </c>
      <c r="G8" s="47">
        <v>642</v>
      </c>
      <c r="H8" s="47">
        <v>772</v>
      </c>
      <c r="I8" s="47">
        <v>1405</v>
      </c>
      <c r="J8" s="80">
        <v>2072</v>
      </c>
      <c r="K8" s="47">
        <v>2117</v>
      </c>
      <c r="L8" s="47">
        <v>1158</v>
      </c>
      <c r="M8" s="47">
        <v>358</v>
      </c>
      <c r="N8" s="36"/>
    </row>
    <row r="9" spans="1:22" ht="15" customHeight="1">
      <c r="B9" s="133" t="s">
        <v>333</v>
      </c>
      <c r="C9" s="47">
        <v>9459</v>
      </c>
      <c r="D9" s="47">
        <v>64</v>
      </c>
      <c r="E9" s="47">
        <f>261+854</f>
        <v>1115</v>
      </c>
      <c r="F9" s="47">
        <v>922</v>
      </c>
      <c r="G9" s="47">
        <v>1078</v>
      </c>
      <c r="H9" s="47">
        <v>1036</v>
      </c>
      <c r="I9" s="47">
        <v>1310</v>
      </c>
      <c r="J9" s="80">
        <v>1689</v>
      </c>
      <c r="K9" s="47">
        <v>1274</v>
      </c>
      <c r="L9" s="47">
        <v>693</v>
      </c>
      <c r="M9" s="47">
        <v>278</v>
      </c>
      <c r="N9" s="36"/>
    </row>
    <row r="10" spans="1:22" ht="15" customHeight="1">
      <c r="B10" s="133" t="s">
        <v>334</v>
      </c>
      <c r="C10" s="47">
        <v>113847</v>
      </c>
      <c r="D10" s="47">
        <v>1348</v>
      </c>
      <c r="E10" s="47">
        <f>5470+16262</f>
        <v>21732</v>
      </c>
      <c r="F10" s="47">
        <v>14389</v>
      </c>
      <c r="G10" s="47">
        <v>12895</v>
      </c>
      <c r="H10" s="47">
        <v>13569</v>
      </c>
      <c r="I10" s="47">
        <v>16772</v>
      </c>
      <c r="J10" s="80">
        <v>15983</v>
      </c>
      <c r="K10" s="47">
        <v>10257</v>
      </c>
      <c r="L10" s="47">
        <v>4876</v>
      </c>
      <c r="M10" s="47">
        <v>2026</v>
      </c>
      <c r="N10" s="36"/>
    </row>
    <row r="11" spans="1:22" ht="15" customHeight="1">
      <c r="B11" s="133" t="s">
        <v>335</v>
      </c>
      <c r="C11" s="47">
        <v>28988</v>
      </c>
      <c r="D11" s="47">
        <v>251</v>
      </c>
      <c r="E11" s="47">
        <f>1072+3215</f>
        <v>4287</v>
      </c>
      <c r="F11" s="47">
        <v>3283</v>
      </c>
      <c r="G11" s="47">
        <v>2879</v>
      </c>
      <c r="H11" s="47">
        <v>3135</v>
      </c>
      <c r="I11" s="47">
        <v>4162</v>
      </c>
      <c r="J11" s="80">
        <v>4766</v>
      </c>
      <c r="K11" s="47">
        <v>3329</v>
      </c>
      <c r="L11" s="47">
        <v>2005</v>
      </c>
      <c r="M11" s="47">
        <v>891</v>
      </c>
      <c r="N11" s="36"/>
    </row>
    <row r="12" spans="1:22" ht="15" customHeight="1">
      <c r="B12" s="133" t="s">
        <v>336</v>
      </c>
      <c r="C12" s="47">
        <v>23267</v>
      </c>
      <c r="D12" s="47">
        <v>182</v>
      </c>
      <c r="E12" s="47">
        <f>811+2586</f>
        <v>3397</v>
      </c>
      <c r="F12" s="47">
        <v>2362</v>
      </c>
      <c r="G12" s="47">
        <v>2013</v>
      </c>
      <c r="H12" s="47">
        <v>2188</v>
      </c>
      <c r="I12" s="47">
        <v>3290</v>
      </c>
      <c r="J12" s="80">
        <v>3971</v>
      </c>
      <c r="K12" s="47">
        <v>3415</v>
      </c>
      <c r="L12" s="47">
        <v>1793</v>
      </c>
      <c r="M12" s="47">
        <v>656</v>
      </c>
      <c r="N12" s="36"/>
    </row>
    <row r="13" spans="1:22" ht="12.75" customHeight="1">
      <c r="B13" s="133"/>
      <c r="C13" s="47"/>
      <c r="D13" s="47"/>
      <c r="E13" s="47"/>
      <c r="F13" s="47"/>
      <c r="G13" s="47"/>
      <c r="H13" s="47"/>
      <c r="I13" s="47"/>
      <c r="J13" s="80"/>
      <c r="K13" s="47"/>
      <c r="L13" s="47"/>
      <c r="M13" s="47"/>
      <c r="N13" s="36"/>
    </row>
    <row r="14" spans="1:22" ht="15" customHeight="1">
      <c r="B14" s="133" t="s">
        <v>337</v>
      </c>
      <c r="C14" s="47">
        <v>15353</v>
      </c>
      <c r="D14" s="47">
        <v>113</v>
      </c>
      <c r="E14" s="47">
        <f>510+1625</f>
        <v>2135</v>
      </c>
      <c r="F14" s="47">
        <v>1669</v>
      </c>
      <c r="G14" s="47">
        <v>1455</v>
      </c>
      <c r="H14" s="47">
        <v>1557</v>
      </c>
      <c r="I14" s="47">
        <v>2252</v>
      </c>
      <c r="J14" s="80">
        <v>2714</v>
      </c>
      <c r="K14" s="47">
        <v>2000</v>
      </c>
      <c r="L14" s="47">
        <v>1086</v>
      </c>
      <c r="M14" s="47">
        <v>372</v>
      </c>
      <c r="N14" s="36"/>
    </row>
    <row r="15" spans="1:22" ht="15" customHeight="1">
      <c r="B15" s="133" t="s">
        <v>338</v>
      </c>
      <c r="C15" s="47">
        <v>8654</v>
      </c>
      <c r="D15" s="47">
        <v>81</v>
      </c>
      <c r="E15" s="47">
        <f>311+910</f>
        <v>1221</v>
      </c>
      <c r="F15" s="47">
        <v>1038</v>
      </c>
      <c r="G15" s="47">
        <v>1019</v>
      </c>
      <c r="H15" s="47">
        <v>1081</v>
      </c>
      <c r="I15" s="47">
        <v>1245</v>
      </c>
      <c r="J15" s="80">
        <v>1314</v>
      </c>
      <c r="K15" s="47">
        <v>978</v>
      </c>
      <c r="L15" s="47">
        <v>483</v>
      </c>
      <c r="M15" s="47">
        <v>194</v>
      </c>
      <c r="N15" s="36"/>
    </row>
    <row r="16" spans="1:22" ht="15" customHeight="1">
      <c r="B16" s="133" t="s">
        <v>339</v>
      </c>
      <c r="C16" s="47">
        <v>59281</v>
      </c>
      <c r="D16" s="47">
        <v>607</v>
      </c>
      <c r="E16" s="47">
        <f>2552+7828</f>
        <v>10380</v>
      </c>
      <c r="F16" s="47">
        <v>7317</v>
      </c>
      <c r="G16" s="47">
        <v>6204</v>
      </c>
      <c r="H16" s="47">
        <v>6920</v>
      </c>
      <c r="I16" s="47">
        <v>8898</v>
      </c>
      <c r="J16" s="80">
        <v>8914</v>
      </c>
      <c r="K16" s="47">
        <v>6023</v>
      </c>
      <c r="L16" s="47">
        <v>2847</v>
      </c>
      <c r="M16" s="47">
        <v>1171</v>
      </c>
      <c r="N16" s="36"/>
    </row>
    <row r="17" spans="2:14" ht="15" customHeight="1">
      <c r="B17" s="133" t="s">
        <v>340</v>
      </c>
      <c r="C17" s="47">
        <v>106179</v>
      </c>
      <c r="D17" s="47">
        <v>1046</v>
      </c>
      <c r="E17" s="47">
        <f>4447+12724</f>
        <v>17171</v>
      </c>
      <c r="F17" s="47">
        <v>12869</v>
      </c>
      <c r="G17" s="47">
        <v>12505</v>
      </c>
      <c r="H17" s="47">
        <v>12265</v>
      </c>
      <c r="I17" s="47">
        <v>14950</v>
      </c>
      <c r="J17" s="80">
        <v>15939</v>
      </c>
      <c r="K17" s="47">
        <v>10849</v>
      </c>
      <c r="L17" s="47">
        <v>5736</v>
      </c>
      <c r="M17" s="47">
        <v>2849</v>
      </c>
      <c r="N17" s="36"/>
    </row>
    <row r="18" spans="2:14" ht="15" customHeight="1">
      <c r="B18" s="133" t="s">
        <v>341</v>
      </c>
      <c r="C18" s="47">
        <v>17519</v>
      </c>
      <c r="D18" s="47">
        <v>155</v>
      </c>
      <c r="E18" s="47">
        <f>580+1949</f>
        <v>2529</v>
      </c>
      <c r="F18" s="47">
        <v>1824</v>
      </c>
      <c r="G18" s="47">
        <v>1650</v>
      </c>
      <c r="H18" s="47">
        <v>1826</v>
      </c>
      <c r="I18" s="47">
        <v>2495</v>
      </c>
      <c r="J18" s="80">
        <v>2859</v>
      </c>
      <c r="K18" s="47">
        <v>2434</v>
      </c>
      <c r="L18" s="47">
        <v>1228</v>
      </c>
      <c r="M18" s="47">
        <v>519</v>
      </c>
      <c r="N18" s="36"/>
    </row>
    <row r="19" spans="2:14" ht="12.75" customHeight="1">
      <c r="B19" s="79"/>
      <c r="C19" s="47"/>
      <c r="D19" s="47"/>
      <c r="E19" s="47"/>
      <c r="F19" s="47"/>
      <c r="G19" s="47"/>
      <c r="H19" s="47"/>
      <c r="I19" s="47"/>
      <c r="J19" s="80"/>
      <c r="K19" s="47"/>
      <c r="L19" s="47"/>
      <c r="M19" s="47"/>
      <c r="N19" s="36"/>
    </row>
    <row r="20" spans="2:14" ht="15" customHeight="1">
      <c r="B20" s="133" t="s">
        <v>342</v>
      </c>
      <c r="C20" s="47">
        <v>155233</v>
      </c>
      <c r="D20" s="47">
        <v>1823</v>
      </c>
      <c r="E20" s="47">
        <f>7565+19300</f>
        <v>26865</v>
      </c>
      <c r="F20" s="47">
        <v>19623</v>
      </c>
      <c r="G20" s="47">
        <v>17406</v>
      </c>
      <c r="H20" s="47">
        <v>17866</v>
      </c>
      <c r="I20" s="47">
        <v>21602</v>
      </c>
      <c r="J20" s="80">
        <v>22378</v>
      </c>
      <c r="K20" s="47">
        <v>15317</v>
      </c>
      <c r="L20" s="47">
        <v>8383</v>
      </c>
      <c r="M20" s="47">
        <v>3970</v>
      </c>
      <c r="N20" s="36"/>
    </row>
    <row r="21" spans="2:14" ht="15" customHeight="1">
      <c r="B21" s="133" t="s">
        <v>343</v>
      </c>
      <c r="C21" s="47">
        <v>43545</v>
      </c>
      <c r="D21" s="47">
        <v>489</v>
      </c>
      <c r="E21" s="47">
        <f>2201+5848</f>
        <v>8049</v>
      </c>
      <c r="F21" s="47">
        <v>5199</v>
      </c>
      <c r="G21" s="47">
        <v>5234</v>
      </c>
      <c r="H21" s="47">
        <v>5197</v>
      </c>
      <c r="I21" s="47">
        <v>6059</v>
      </c>
      <c r="J21" s="80">
        <v>6098</v>
      </c>
      <c r="K21" s="47">
        <v>4183</v>
      </c>
      <c r="L21" s="47">
        <v>2282</v>
      </c>
      <c r="M21" s="47">
        <v>755</v>
      </c>
      <c r="N21" s="36"/>
    </row>
    <row r="22" spans="2:14" ht="15" customHeight="1">
      <c r="B22" s="133" t="s">
        <v>344</v>
      </c>
      <c r="C22" s="47">
        <v>134878</v>
      </c>
      <c r="D22" s="47">
        <v>1662</v>
      </c>
      <c r="E22" s="47">
        <f>6528+17613</f>
        <v>24141</v>
      </c>
      <c r="F22" s="47">
        <v>17984</v>
      </c>
      <c r="G22" s="47">
        <v>16020</v>
      </c>
      <c r="H22" s="47">
        <v>15916</v>
      </c>
      <c r="I22" s="47">
        <v>18491</v>
      </c>
      <c r="J22" s="80">
        <v>18530</v>
      </c>
      <c r="K22" s="47">
        <v>12168</v>
      </c>
      <c r="L22" s="47">
        <v>6786</v>
      </c>
      <c r="M22" s="47">
        <v>3180</v>
      </c>
      <c r="N22" s="36"/>
    </row>
    <row r="23" spans="2:14" ht="15" customHeight="1">
      <c r="B23" s="133" t="s">
        <v>345</v>
      </c>
      <c r="C23" s="47">
        <v>51608</v>
      </c>
      <c r="D23" s="47">
        <v>479</v>
      </c>
      <c r="E23" s="47">
        <f>1904+6454</f>
        <v>8358</v>
      </c>
      <c r="F23" s="47">
        <v>6276</v>
      </c>
      <c r="G23" s="47">
        <v>5087</v>
      </c>
      <c r="H23" s="47">
        <v>5863</v>
      </c>
      <c r="I23" s="47">
        <v>7517</v>
      </c>
      <c r="J23" s="80">
        <v>8021</v>
      </c>
      <c r="K23" s="47">
        <v>6234</v>
      </c>
      <c r="L23" s="47">
        <v>2698</v>
      </c>
      <c r="M23" s="47">
        <v>1075</v>
      </c>
      <c r="N23" s="36"/>
    </row>
    <row r="24" spans="2:14" ht="15" customHeight="1">
      <c r="B24" s="133" t="s">
        <v>346</v>
      </c>
      <c r="C24" s="47">
        <v>26121</v>
      </c>
      <c r="D24" s="47">
        <v>256</v>
      </c>
      <c r="E24" s="47">
        <f>1002+2992</f>
        <v>3994</v>
      </c>
      <c r="F24" s="47">
        <v>2861</v>
      </c>
      <c r="G24" s="47">
        <v>2531</v>
      </c>
      <c r="H24" s="47">
        <v>2589</v>
      </c>
      <c r="I24" s="47">
        <v>3810</v>
      </c>
      <c r="J24" s="80">
        <v>4463</v>
      </c>
      <c r="K24" s="47">
        <v>3304</v>
      </c>
      <c r="L24" s="47">
        <v>1620</v>
      </c>
      <c r="M24" s="47">
        <v>693</v>
      </c>
      <c r="N24" s="36"/>
    </row>
    <row r="25" spans="2:14" ht="12.75" customHeight="1">
      <c r="B25" s="133"/>
      <c r="C25" s="47"/>
      <c r="D25" s="47"/>
      <c r="E25" s="47"/>
      <c r="F25" s="47"/>
      <c r="G25" s="47"/>
      <c r="H25" s="47"/>
      <c r="I25" s="47"/>
      <c r="J25" s="80"/>
      <c r="K25" s="47"/>
      <c r="L25" s="47"/>
      <c r="M25" s="47"/>
      <c r="N25" s="36"/>
    </row>
    <row r="26" spans="2:14" ht="15" customHeight="1">
      <c r="B26" s="133" t="s">
        <v>347</v>
      </c>
      <c r="C26" s="47">
        <v>25675</v>
      </c>
      <c r="D26" s="47">
        <v>191</v>
      </c>
      <c r="E26" s="47">
        <f>827+2624</f>
        <v>3451</v>
      </c>
      <c r="F26" s="47">
        <v>2673</v>
      </c>
      <c r="G26" s="47">
        <v>2243</v>
      </c>
      <c r="H26" s="47">
        <v>2667</v>
      </c>
      <c r="I26" s="47">
        <v>3608</v>
      </c>
      <c r="J26" s="80">
        <v>4511</v>
      </c>
      <c r="K26" s="47">
        <v>3710</v>
      </c>
      <c r="L26" s="47">
        <v>1895</v>
      </c>
      <c r="M26" s="47">
        <v>726</v>
      </c>
      <c r="N26" s="36"/>
    </row>
    <row r="27" spans="2:14" ht="15" customHeight="1">
      <c r="B27" s="133" t="s">
        <v>348</v>
      </c>
      <c r="C27" s="47">
        <v>38321</v>
      </c>
      <c r="D27" s="47">
        <v>348</v>
      </c>
      <c r="E27" s="47">
        <f>1503+4081</f>
        <v>5584</v>
      </c>
      <c r="F27" s="47">
        <v>5910</v>
      </c>
      <c r="G27" s="47">
        <v>5048</v>
      </c>
      <c r="H27" s="47">
        <v>4906</v>
      </c>
      <c r="I27" s="47">
        <v>5277</v>
      </c>
      <c r="J27" s="80">
        <v>5069</v>
      </c>
      <c r="K27" s="47">
        <v>3560</v>
      </c>
      <c r="L27" s="47">
        <v>1902</v>
      </c>
      <c r="M27" s="47">
        <v>717</v>
      </c>
      <c r="N27" s="36"/>
    </row>
    <row r="28" spans="2:14" ht="15" customHeight="1">
      <c r="B28" s="133" t="s">
        <v>349</v>
      </c>
      <c r="C28" s="47">
        <v>30652</v>
      </c>
      <c r="D28" s="47">
        <v>304</v>
      </c>
      <c r="E28" s="47">
        <f>1361+3342</f>
        <v>4703</v>
      </c>
      <c r="F28" s="47">
        <v>3396</v>
      </c>
      <c r="G28" s="47">
        <v>3062</v>
      </c>
      <c r="H28" s="47">
        <v>3187</v>
      </c>
      <c r="I28" s="47">
        <v>4261</v>
      </c>
      <c r="J28" s="80">
        <v>5055</v>
      </c>
      <c r="K28" s="47">
        <v>4013</v>
      </c>
      <c r="L28" s="47">
        <v>2023</v>
      </c>
      <c r="M28" s="47">
        <v>648</v>
      </c>
      <c r="N28" s="36"/>
    </row>
    <row r="29" spans="2:14" ht="15" customHeight="1">
      <c r="B29" s="133" t="s">
        <v>350</v>
      </c>
      <c r="C29" s="47">
        <v>77297</v>
      </c>
      <c r="D29" s="47">
        <v>785</v>
      </c>
      <c r="E29" s="47">
        <f>3399+10228</f>
        <v>13627</v>
      </c>
      <c r="F29" s="47">
        <v>10376</v>
      </c>
      <c r="G29" s="47">
        <v>9021</v>
      </c>
      <c r="H29" s="47">
        <v>9355</v>
      </c>
      <c r="I29" s="47">
        <v>11498</v>
      </c>
      <c r="J29" s="80">
        <v>10793</v>
      </c>
      <c r="K29" s="47">
        <v>6931</v>
      </c>
      <c r="L29" s="47">
        <v>3439</v>
      </c>
      <c r="M29" s="47">
        <v>1472</v>
      </c>
      <c r="N29" s="36"/>
    </row>
    <row r="30" spans="2:14" ht="15" customHeight="1">
      <c r="B30" s="133" t="s">
        <v>351</v>
      </c>
      <c r="C30" s="47">
        <v>13745</v>
      </c>
      <c r="D30" s="47">
        <v>109</v>
      </c>
      <c r="E30" s="47">
        <f>455+1428</f>
        <v>1883</v>
      </c>
      <c r="F30" s="47">
        <v>1411</v>
      </c>
      <c r="G30" s="47">
        <v>1240</v>
      </c>
      <c r="H30" s="47">
        <v>1283</v>
      </c>
      <c r="I30" s="47">
        <v>2112</v>
      </c>
      <c r="J30" s="80">
        <v>2407</v>
      </c>
      <c r="K30" s="47">
        <v>1980</v>
      </c>
      <c r="L30" s="47">
        <v>987</v>
      </c>
      <c r="M30" s="47">
        <v>333</v>
      </c>
      <c r="N30" s="36"/>
    </row>
    <row r="31" spans="2:14" ht="12.75" customHeight="1">
      <c r="B31" s="79"/>
      <c r="C31" s="47"/>
      <c r="D31" s="47"/>
      <c r="E31" s="47"/>
      <c r="F31" s="47"/>
      <c r="G31" s="47"/>
      <c r="H31" s="47"/>
      <c r="I31" s="47"/>
      <c r="J31" s="80"/>
      <c r="K31" s="47"/>
      <c r="L31" s="47"/>
      <c r="M31" s="47"/>
      <c r="N31" s="36"/>
    </row>
    <row r="32" spans="2:14" ht="15" customHeight="1">
      <c r="B32" s="133" t="s">
        <v>352</v>
      </c>
      <c r="C32" s="47">
        <v>36559</v>
      </c>
      <c r="D32" s="47">
        <v>351</v>
      </c>
      <c r="E32" s="47">
        <f>1521+4163</f>
        <v>5684</v>
      </c>
      <c r="F32" s="47">
        <v>4081</v>
      </c>
      <c r="G32" s="47">
        <v>3529</v>
      </c>
      <c r="H32" s="47">
        <v>3884</v>
      </c>
      <c r="I32" s="47">
        <v>5092</v>
      </c>
      <c r="J32" s="80">
        <v>6132</v>
      </c>
      <c r="K32" s="47">
        <v>4246</v>
      </c>
      <c r="L32" s="47">
        <v>2450</v>
      </c>
      <c r="M32" s="47">
        <v>1110</v>
      </c>
      <c r="N32" s="36"/>
    </row>
    <row r="33" spans="2:14" ht="15" customHeight="1">
      <c r="B33" s="133" t="s">
        <v>353</v>
      </c>
      <c r="C33" s="47">
        <v>25957</v>
      </c>
      <c r="D33" s="47">
        <v>257</v>
      </c>
      <c r="E33" s="47">
        <f>1030+2934</f>
        <v>3964</v>
      </c>
      <c r="F33" s="47">
        <v>2920</v>
      </c>
      <c r="G33" s="47">
        <v>2763</v>
      </c>
      <c r="H33" s="47">
        <v>2617</v>
      </c>
      <c r="I33" s="47">
        <v>3904</v>
      </c>
      <c r="J33" s="80">
        <v>4228</v>
      </c>
      <c r="K33" s="47">
        <v>2787</v>
      </c>
      <c r="L33" s="47">
        <v>1618</v>
      </c>
      <c r="M33" s="47">
        <v>899</v>
      </c>
      <c r="N33" s="36"/>
    </row>
    <row r="34" spans="2:14" ht="15" customHeight="1">
      <c r="B34" s="133" t="s">
        <v>354</v>
      </c>
      <c r="C34" s="47">
        <v>108579</v>
      </c>
      <c r="D34" s="47">
        <v>1118</v>
      </c>
      <c r="E34" s="47">
        <f>4706+13309</f>
        <v>18015</v>
      </c>
      <c r="F34" s="47">
        <v>14269</v>
      </c>
      <c r="G34" s="47">
        <v>13511</v>
      </c>
      <c r="H34" s="47">
        <v>12551</v>
      </c>
      <c r="I34" s="47">
        <v>15453</v>
      </c>
      <c r="J34" s="80">
        <v>15874</v>
      </c>
      <c r="K34" s="47">
        <v>10543</v>
      </c>
      <c r="L34" s="47">
        <v>5021</v>
      </c>
      <c r="M34" s="47">
        <v>2224</v>
      </c>
      <c r="N34" s="36"/>
    </row>
    <row r="35" spans="2:14" ht="15" customHeight="1">
      <c r="B35" s="133" t="s">
        <v>355</v>
      </c>
      <c r="C35" s="47">
        <v>33204</v>
      </c>
      <c r="D35" s="47">
        <v>299</v>
      </c>
      <c r="E35" s="47">
        <f>1304+3938</f>
        <v>5242</v>
      </c>
      <c r="F35" s="47">
        <v>3914</v>
      </c>
      <c r="G35" s="47">
        <v>3553</v>
      </c>
      <c r="H35" s="47">
        <v>3690</v>
      </c>
      <c r="I35" s="47">
        <v>4539</v>
      </c>
      <c r="J35" s="80">
        <v>5414</v>
      </c>
      <c r="K35" s="47">
        <v>3716</v>
      </c>
      <c r="L35" s="47">
        <v>1904</v>
      </c>
      <c r="M35" s="47">
        <v>933</v>
      </c>
      <c r="N35" s="36"/>
    </row>
    <row r="36" spans="2:14" ht="15" customHeight="1">
      <c r="B36" s="133" t="s">
        <v>356</v>
      </c>
      <c r="C36" s="47">
        <v>412895</v>
      </c>
      <c r="D36" s="47">
        <v>4853</v>
      </c>
      <c r="E36" s="47">
        <f>19973+54333</f>
        <v>74306</v>
      </c>
      <c r="F36" s="47">
        <v>55373</v>
      </c>
      <c r="G36" s="47">
        <v>47860</v>
      </c>
      <c r="H36" s="47">
        <v>50245</v>
      </c>
      <c r="I36" s="47">
        <v>58295</v>
      </c>
      <c r="J36" s="80">
        <v>57212</v>
      </c>
      <c r="K36" s="47">
        <v>36516</v>
      </c>
      <c r="L36" s="47">
        <v>19947</v>
      </c>
      <c r="M36" s="47">
        <v>8288</v>
      </c>
      <c r="N36" s="36"/>
    </row>
    <row r="37" spans="2:14" ht="12.75" customHeight="1">
      <c r="B37" s="133"/>
      <c r="C37" s="47"/>
      <c r="D37" s="47"/>
      <c r="E37" s="47"/>
      <c r="F37" s="47"/>
      <c r="G37" s="47"/>
      <c r="H37" s="47"/>
      <c r="I37" s="47"/>
      <c r="J37" s="80"/>
      <c r="K37" s="47"/>
      <c r="L37" s="47"/>
      <c r="M37" s="47"/>
      <c r="N37" s="36"/>
    </row>
    <row r="38" spans="2:14" ht="15" customHeight="1">
      <c r="B38" s="133" t="s">
        <v>357</v>
      </c>
      <c r="C38" s="47">
        <v>25411</v>
      </c>
      <c r="D38" s="47">
        <v>230</v>
      </c>
      <c r="E38" s="47">
        <f>971+2706</f>
        <v>3677</v>
      </c>
      <c r="F38" s="47">
        <v>2655</v>
      </c>
      <c r="G38" s="47">
        <v>2243</v>
      </c>
      <c r="H38" s="47">
        <v>2536</v>
      </c>
      <c r="I38" s="47">
        <v>3496</v>
      </c>
      <c r="J38" s="80">
        <v>4188</v>
      </c>
      <c r="K38" s="47">
        <v>3769</v>
      </c>
      <c r="L38" s="47">
        <v>1999</v>
      </c>
      <c r="M38" s="47">
        <v>618</v>
      </c>
      <c r="N38" s="36"/>
    </row>
    <row r="39" spans="2:14" ht="15" customHeight="1">
      <c r="B39" s="133" t="s">
        <v>358</v>
      </c>
      <c r="C39" s="47">
        <v>15737</v>
      </c>
      <c r="D39" s="47">
        <v>122</v>
      </c>
      <c r="E39" s="47">
        <f>490+1400</f>
        <v>1890</v>
      </c>
      <c r="F39" s="47">
        <v>1772</v>
      </c>
      <c r="G39" s="47">
        <v>1770</v>
      </c>
      <c r="H39" s="47">
        <v>1738</v>
      </c>
      <c r="I39" s="47">
        <v>2242</v>
      </c>
      <c r="J39" s="80">
        <v>2604</v>
      </c>
      <c r="K39" s="47">
        <v>1918</v>
      </c>
      <c r="L39" s="47">
        <v>1092</v>
      </c>
      <c r="M39" s="47">
        <v>589</v>
      </c>
      <c r="N39" s="36"/>
    </row>
    <row r="40" spans="2:14" ht="15" customHeight="1">
      <c r="B40" s="133" t="s">
        <v>359</v>
      </c>
      <c r="C40" s="47">
        <v>90782</v>
      </c>
      <c r="D40" s="47">
        <v>939</v>
      </c>
      <c r="E40" s="47">
        <f>3943+10731</f>
        <v>14674</v>
      </c>
      <c r="F40" s="47">
        <v>10623</v>
      </c>
      <c r="G40" s="47">
        <v>11597</v>
      </c>
      <c r="H40" s="47">
        <v>10856</v>
      </c>
      <c r="I40" s="47">
        <v>12849</v>
      </c>
      <c r="J40" s="80">
        <v>13702</v>
      </c>
      <c r="K40" s="47">
        <v>8954</v>
      </c>
      <c r="L40" s="47">
        <v>4409</v>
      </c>
      <c r="M40" s="47">
        <v>2179</v>
      </c>
      <c r="N40" s="36"/>
    </row>
    <row r="41" spans="2:14" ht="15" customHeight="1">
      <c r="B41" s="133" t="s">
        <v>360</v>
      </c>
      <c r="C41" s="47">
        <v>41665</v>
      </c>
      <c r="D41" s="47">
        <v>401</v>
      </c>
      <c r="E41" s="47">
        <f>1754+4813</f>
        <v>6567</v>
      </c>
      <c r="F41" s="47">
        <v>6304</v>
      </c>
      <c r="G41" s="47">
        <v>5287</v>
      </c>
      <c r="H41" s="47">
        <v>5209</v>
      </c>
      <c r="I41" s="47">
        <v>5888</v>
      </c>
      <c r="J41" s="80">
        <v>5162</v>
      </c>
      <c r="K41" s="47">
        <v>3651</v>
      </c>
      <c r="L41" s="47">
        <v>2074</v>
      </c>
      <c r="M41" s="47">
        <v>1122</v>
      </c>
      <c r="N41" s="36"/>
    </row>
    <row r="42" spans="2:14" ht="15" customHeight="1">
      <c r="B42" s="133" t="s">
        <v>361</v>
      </c>
      <c r="C42" s="47">
        <v>45830</v>
      </c>
      <c r="D42" s="47">
        <v>510</v>
      </c>
      <c r="E42" s="47">
        <f>2010+5778</f>
        <v>7788</v>
      </c>
      <c r="F42" s="47">
        <v>6369</v>
      </c>
      <c r="G42" s="47">
        <v>4785</v>
      </c>
      <c r="H42" s="47">
        <v>5161</v>
      </c>
      <c r="I42" s="47">
        <v>6252</v>
      </c>
      <c r="J42" s="80">
        <v>6873</v>
      </c>
      <c r="K42" s="47">
        <v>4744</v>
      </c>
      <c r="L42" s="47">
        <v>2444</v>
      </c>
      <c r="M42" s="47">
        <v>904</v>
      </c>
      <c r="N42" s="36"/>
    </row>
    <row r="43" spans="2:14" ht="12.75" customHeight="1">
      <c r="B43" s="133"/>
      <c r="C43" s="47"/>
      <c r="D43" s="47"/>
      <c r="E43" s="47"/>
      <c r="F43" s="47"/>
      <c r="G43" s="47"/>
      <c r="H43" s="47"/>
      <c r="I43" s="47"/>
      <c r="J43" s="80"/>
      <c r="K43" s="47"/>
      <c r="L43" s="47"/>
      <c r="M43" s="47"/>
      <c r="N43" s="36"/>
    </row>
    <row r="44" spans="2:14" ht="15" customHeight="1">
      <c r="B44" s="133" t="s">
        <v>362</v>
      </c>
      <c r="C44" s="47">
        <v>36495</v>
      </c>
      <c r="D44" s="47">
        <v>376</v>
      </c>
      <c r="E44" s="47">
        <f>1556+4237</f>
        <v>5793</v>
      </c>
      <c r="F44" s="47">
        <v>9098</v>
      </c>
      <c r="G44" s="47">
        <v>3775</v>
      </c>
      <c r="H44" s="47">
        <v>3306</v>
      </c>
      <c r="I44" s="47">
        <v>3882</v>
      </c>
      <c r="J44" s="80">
        <v>4396</v>
      </c>
      <c r="K44" s="47">
        <v>3258</v>
      </c>
      <c r="L44" s="47">
        <v>1767</v>
      </c>
      <c r="M44" s="47">
        <v>844</v>
      </c>
      <c r="N44" s="36"/>
    </row>
    <row r="45" spans="2:14" ht="15" customHeight="1">
      <c r="B45" s="133" t="s">
        <v>363</v>
      </c>
      <c r="C45" s="47">
        <v>32065</v>
      </c>
      <c r="D45" s="47">
        <v>293</v>
      </c>
      <c r="E45" s="47">
        <f>1209+3530</f>
        <v>4739</v>
      </c>
      <c r="F45" s="47">
        <v>3499</v>
      </c>
      <c r="G45" s="47">
        <v>3011</v>
      </c>
      <c r="H45" s="47">
        <v>3157</v>
      </c>
      <c r="I45" s="47">
        <v>4524</v>
      </c>
      <c r="J45" s="80">
        <v>5327</v>
      </c>
      <c r="K45" s="47">
        <v>4034</v>
      </c>
      <c r="L45" s="47">
        <v>2406</v>
      </c>
      <c r="M45" s="47">
        <v>1075</v>
      </c>
      <c r="N45" s="36"/>
    </row>
    <row r="46" spans="2:14" ht="15" customHeight="1">
      <c r="B46" s="133" t="s">
        <v>364</v>
      </c>
      <c r="C46" s="47">
        <v>284582</v>
      </c>
      <c r="D46" s="47">
        <v>3334</v>
      </c>
      <c r="E46" s="47">
        <f>12820+31741</f>
        <v>44561</v>
      </c>
      <c r="F46" s="47">
        <v>67458</v>
      </c>
      <c r="G46" s="47">
        <v>38738</v>
      </c>
      <c r="H46" s="47">
        <v>30949</v>
      </c>
      <c r="I46" s="47">
        <v>32348</v>
      </c>
      <c r="J46" s="80">
        <v>33258</v>
      </c>
      <c r="K46" s="47">
        <v>19900</v>
      </c>
      <c r="L46" s="47">
        <v>9230</v>
      </c>
      <c r="M46" s="47">
        <v>4806</v>
      </c>
      <c r="N46" s="36"/>
    </row>
    <row r="47" spans="2:14" ht="15" customHeight="1">
      <c r="B47" s="133" t="s">
        <v>365</v>
      </c>
      <c r="C47" s="47">
        <v>64294</v>
      </c>
      <c r="D47" s="47">
        <v>725</v>
      </c>
      <c r="E47" s="47">
        <f>2930+8575</f>
        <v>11505</v>
      </c>
      <c r="F47" s="47">
        <v>8846</v>
      </c>
      <c r="G47" s="47">
        <v>8633</v>
      </c>
      <c r="H47" s="47">
        <v>8607</v>
      </c>
      <c r="I47" s="47">
        <v>9360</v>
      </c>
      <c r="J47" s="80">
        <v>8282</v>
      </c>
      <c r="K47" s="47">
        <v>5025</v>
      </c>
      <c r="L47" s="47">
        <v>2439</v>
      </c>
      <c r="M47" s="47">
        <v>872</v>
      </c>
      <c r="N47" s="36"/>
    </row>
    <row r="48" spans="2:14" ht="15" customHeight="1">
      <c r="B48" s="133" t="s">
        <v>366</v>
      </c>
      <c r="C48" s="47">
        <v>25420</v>
      </c>
      <c r="D48" s="47">
        <v>228</v>
      </c>
      <c r="E48" s="47">
        <f>928+2362</f>
        <v>3290</v>
      </c>
      <c r="F48" s="47">
        <v>2388</v>
      </c>
      <c r="G48" s="47">
        <v>2224</v>
      </c>
      <c r="H48" s="47">
        <v>2236</v>
      </c>
      <c r="I48" s="47">
        <v>3434</v>
      </c>
      <c r="J48" s="80">
        <v>4527</v>
      </c>
      <c r="K48" s="47">
        <v>3994</v>
      </c>
      <c r="L48" s="47">
        <v>2266</v>
      </c>
      <c r="M48" s="47">
        <v>833</v>
      </c>
      <c r="N48" s="36"/>
    </row>
    <row r="49" spans="2:14" ht="12.75" customHeight="1">
      <c r="B49" s="133"/>
      <c r="C49" s="47"/>
      <c r="D49" s="47"/>
      <c r="E49" s="47"/>
      <c r="F49" s="47"/>
      <c r="G49" s="47"/>
      <c r="H49" s="47"/>
      <c r="I49" s="47"/>
      <c r="J49" s="80"/>
      <c r="K49" s="47"/>
      <c r="L49" s="47"/>
      <c r="M49" s="47"/>
      <c r="N49" s="36"/>
    </row>
    <row r="50" spans="2:14" ht="15" customHeight="1">
      <c r="B50" s="133" t="s">
        <v>367</v>
      </c>
      <c r="C50" s="47">
        <v>11387</v>
      </c>
      <c r="D50" s="47">
        <v>90</v>
      </c>
      <c r="E50" s="47">
        <f>388+1035</f>
        <v>1423</v>
      </c>
      <c r="F50" s="47">
        <v>1035</v>
      </c>
      <c r="G50" s="47">
        <v>918</v>
      </c>
      <c r="H50" s="47">
        <v>974</v>
      </c>
      <c r="I50" s="47">
        <v>1522</v>
      </c>
      <c r="J50" s="80">
        <v>2210</v>
      </c>
      <c r="K50" s="47">
        <v>1678</v>
      </c>
      <c r="L50" s="47">
        <v>934</v>
      </c>
      <c r="M50" s="47">
        <v>603</v>
      </c>
      <c r="N50" s="36"/>
    </row>
    <row r="51" spans="2:14" ht="15" customHeight="1">
      <c r="B51" s="133" t="s">
        <v>368</v>
      </c>
      <c r="C51" s="47">
        <v>70616</v>
      </c>
      <c r="D51" s="47">
        <v>624</v>
      </c>
      <c r="E51" s="47">
        <f>2663+6940</f>
        <v>9603</v>
      </c>
      <c r="F51" s="47">
        <v>22927</v>
      </c>
      <c r="G51" s="47">
        <v>8704</v>
      </c>
      <c r="H51" s="47">
        <v>6462</v>
      </c>
      <c r="I51" s="47">
        <v>7219</v>
      </c>
      <c r="J51" s="80">
        <v>7319</v>
      </c>
      <c r="K51" s="47">
        <v>4413</v>
      </c>
      <c r="L51" s="47">
        <v>2311</v>
      </c>
      <c r="M51" s="47">
        <v>1034</v>
      </c>
      <c r="N51" s="36"/>
    </row>
    <row r="52" spans="2:14" ht="15" customHeight="1">
      <c r="B52" s="133" t="s">
        <v>369</v>
      </c>
      <c r="C52" s="47">
        <v>159741</v>
      </c>
      <c r="D52" s="47">
        <v>1747</v>
      </c>
      <c r="E52" s="47">
        <f>7040+20060</f>
        <v>27100</v>
      </c>
      <c r="F52" s="47">
        <v>21529</v>
      </c>
      <c r="G52" s="47">
        <v>18915</v>
      </c>
      <c r="H52" s="47">
        <v>19470</v>
      </c>
      <c r="I52" s="47">
        <v>23148</v>
      </c>
      <c r="J52" s="80">
        <v>22348</v>
      </c>
      <c r="K52" s="47">
        <v>14357</v>
      </c>
      <c r="L52" s="47">
        <v>7550</v>
      </c>
      <c r="M52" s="47">
        <v>3577</v>
      </c>
      <c r="N52" s="36"/>
    </row>
    <row r="53" spans="2:14" ht="15" customHeight="1">
      <c r="B53" s="133" t="s">
        <v>370</v>
      </c>
      <c r="C53" s="47">
        <v>258818</v>
      </c>
      <c r="D53" s="47">
        <v>3156</v>
      </c>
      <c r="E53" s="47">
        <f>12245+31910</f>
        <v>44155</v>
      </c>
      <c r="F53" s="47">
        <v>51969</v>
      </c>
      <c r="G53" s="47">
        <v>33504</v>
      </c>
      <c r="H53" s="47">
        <v>29476</v>
      </c>
      <c r="I53" s="47">
        <v>30707</v>
      </c>
      <c r="J53" s="80">
        <v>30903</v>
      </c>
      <c r="K53" s="47">
        <v>19549</v>
      </c>
      <c r="L53" s="47">
        <v>10161</v>
      </c>
      <c r="M53" s="47">
        <v>5238</v>
      </c>
      <c r="N53" s="36"/>
    </row>
    <row r="54" spans="2:14" ht="15" customHeight="1">
      <c r="B54" s="133" t="s">
        <v>371</v>
      </c>
      <c r="C54" s="47">
        <v>17394</v>
      </c>
      <c r="D54" s="47">
        <v>188</v>
      </c>
      <c r="E54" s="47">
        <f>773+2171</f>
        <v>2944</v>
      </c>
      <c r="F54" s="47">
        <v>1853</v>
      </c>
      <c r="G54" s="47">
        <v>1867</v>
      </c>
      <c r="H54" s="47">
        <v>1986</v>
      </c>
      <c r="I54" s="47">
        <v>2492</v>
      </c>
      <c r="J54" s="80">
        <v>2762</v>
      </c>
      <c r="K54" s="47">
        <v>2074</v>
      </c>
      <c r="L54" s="47">
        <v>955</v>
      </c>
      <c r="M54" s="47">
        <v>273</v>
      </c>
      <c r="N54" s="36"/>
    </row>
    <row r="55" spans="2:14">
      <c r="B55" s="11"/>
      <c r="C55" s="11"/>
      <c r="D55" s="11"/>
      <c r="E55" s="11"/>
      <c r="F55" s="11"/>
      <c r="G55" s="11"/>
      <c r="H55" s="11"/>
      <c r="I55" s="11"/>
      <c r="J55" s="80"/>
      <c r="K55" s="11"/>
      <c r="L55" s="11"/>
      <c r="M55" s="11"/>
      <c r="N55" s="36"/>
    </row>
    <row r="56" spans="2:14">
      <c r="B56" s="133" t="s">
        <v>372</v>
      </c>
      <c r="C56" s="47">
        <v>629237</v>
      </c>
      <c r="D56" s="47">
        <v>9040</v>
      </c>
      <c r="E56" s="47">
        <f>35109+87866</f>
        <v>122975</v>
      </c>
      <c r="F56" s="47">
        <v>87827</v>
      </c>
      <c r="G56" s="47">
        <v>95211</v>
      </c>
      <c r="H56" s="47">
        <v>77324</v>
      </c>
      <c r="I56" s="47">
        <v>83562</v>
      </c>
      <c r="J56" s="80">
        <v>76313</v>
      </c>
      <c r="K56" s="47">
        <v>42536</v>
      </c>
      <c r="L56" s="47">
        <v>22711</v>
      </c>
      <c r="M56" s="47">
        <v>11738</v>
      </c>
      <c r="N56" s="36"/>
    </row>
    <row r="57" spans="2:14">
      <c r="B57" s="133" t="s">
        <v>373</v>
      </c>
      <c r="C57" s="47">
        <v>2217</v>
      </c>
      <c r="D57" s="47">
        <v>18</v>
      </c>
      <c r="E57" s="47">
        <f>66+233</f>
        <v>299</v>
      </c>
      <c r="F57" s="47">
        <v>189</v>
      </c>
      <c r="G57" s="47">
        <v>153</v>
      </c>
      <c r="H57" s="47">
        <v>204</v>
      </c>
      <c r="I57" s="47">
        <v>262</v>
      </c>
      <c r="J57" s="80">
        <v>408</v>
      </c>
      <c r="K57" s="47">
        <v>418</v>
      </c>
      <c r="L57" s="47">
        <v>220</v>
      </c>
      <c r="M57" s="47">
        <v>46</v>
      </c>
      <c r="N57" s="36"/>
    </row>
    <row r="58" spans="2:14">
      <c r="B58" s="133" t="s">
        <v>374</v>
      </c>
      <c r="C58" s="47">
        <v>11341</v>
      </c>
      <c r="D58" s="47">
        <v>97</v>
      </c>
      <c r="E58" s="47">
        <f>298+1118</f>
        <v>1416</v>
      </c>
      <c r="F58" s="47">
        <v>1040</v>
      </c>
      <c r="G58" s="47">
        <v>929</v>
      </c>
      <c r="H58" s="47">
        <v>1106</v>
      </c>
      <c r="I58" s="47">
        <v>1592</v>
      </c>
      <c r="J58" s="80">
        <v>2192</v>
      </c>
      <c r="K58" s="47">
        <v>1833</v>
      </c>
      <c r="L58" s="47">
        <v>903</v>
      </c>
      <c r="M58" s="47">
        <v>233</v>
      </c>
      <c r="N58" s="36"/>
    </row>
    <row r="59" spans="2:14">
      <c r="B59" s="133" t="s">
        <v>375</v>
      </c>
      <c r="C59" s="47">
        <v>88153</v>
      </c>
      <c r="D59" s="47">
        <v>797</v>
      </c>
      <c r="E59" s="47">
        <f>3423+11108</f>
        <v>14531</v>
      </c>
      <c r="F59" s="47">
        <v>11484</v>
      </c>
      <c r="G59" s="47">
        <v>8714</v>
      </c>
      <c r="H59" s="47">
        <v>10376</v>
      </c>
      <c r="I59" s="47">
        <v>14464</v>
      </c>
      <c r="J59" s="80">
        <v>13743</v>
      </c>
      <c r="K59" s="47">
        <v>8630</v>
      </c>
      <c r="L59" s="47">
        <v>3942</v>
      </c>
      <c r="M59" s="47">
        <v>1472</v>
      </c>
      <c r="N59" s="36"/>
    </row>
    <row r="60" spans="2:14">
      <c r="B60" s="133" t="s">
        <v>376</v>
      </c>
      <c r="C60" s="47">
        <v>21915</v>
      </c>
      <c r="D60" s="47">
        <v>179</v>
      </c>
      <c r="E60" s="47">
        <f>643+2169</f>
        <v>2812</v>
      </c>
      <c r="F60" s="47">
        <v>2276</v>
      </c>
      <c r="G60" s="47">
        <v>1781</v>
      </c>
      <c r="H60" s="47">
        <v>1842</v>
      </c>
      <c r="I60" s="47">
        <v>2786</v>
      </c>
      <c r="J60" s="80">
        <v>4162</v>
      </c>
      <c r="K60" s="47">
        <v>3371</v>
      </c>
      <c r="L60" s="47">
        <v>1844</v>
      </c>
      <c r="M60" s="47">
        <v>862</v>
      </c>
      <c r="N60" s="36"/>
    </row>
    <row r="61" spans="2:14">
      <c r="B61" s="133"/>
      <c r="C61" s="47"/>
      <c r="D61" s="47"/>
      <c r="E61" s="47"/>
      <c r="F61" s="47"/>
      <c r="G61" s="47"/>
      <c r="H61" s="47"/>
      <c r="I61" s="47"/>
      <c r="J61" s="80"/>
      <c r="K61" s="47"/>
      <c r="L61" s="47"/>
      <c r="M61" s="47"/>
      <c r="N61" s="36"/>
    </row>
    <row r="62" spans="2:14">
      <c r="B62" s="133" t="s">
        <v>377</v>
      </c>
      <c r="C62" s="47">
        <v>99047</v>
      </c>
      <c r="D62" s="47">
        <v>1026</v>
      </c>
      <c r="E62" s="47">
        <f>4483+12109</f>
        <v>16592</v>
      </c>
      <c r="F62" s="47">
        <v>13558</v>
      </c>
      <c r="G62" s="47">
        <v>11080</v>
      </c>
      <c r="H62" s="47">
        <v>12100</v>
      </c>
      <c r="I62" s="47">
        <v>13894</v>
      </c>
      <c r="J62" s="80">
        <v>14193</v>
      </c>
      <c r="K62" s="47">
        <v>9735</v>
      </c>
      <c r="L62" s="47">
        <v>4773</v>
      </c>
      <c r="M62" s="47">
        <v>2096</v>
      </c>
      <c r="N62" s="36"/>
    </row>
    <row r="63" spans="2:14">
      <c r="B63" s="133" t="s">
        <v>378</v>
      </c>
      <c r="C63" s="47">
        <v>185596</v>
      </c>
      <c r="D63" s="47">
        <v>1695</v>
      </c>
      <c r="E63" s="47">
        <f>7553+24751</f>
        <v>32304</v>
      </c>
      <c r="F63" s="47">
        <v>23903</v>
      </c>
      <c r="G63" s="47">
        <v>18659</v>
      </c>
      <c r="H63" s="47">
        <v>22592</v>
      </c>
      <c r="I63" s="47">
        <v>31501</v>
      </c>
      <c r="J63" s="80">
        <v>27705</v>
      </c>
      <c r="K63" s="47">
        <v>16974</v>
      </c>
      <c r="L63" s="47">
        <v>7172</v>
      </c>
      <c r="M63" s="47">
        <v>3091</v>
      </c>
      <c r="N63" s="36"/>
    </row>
    <row r="64" spans="2:14">
      <c r="B64" s="133" t="s">
        <v>379</v>
      </c>
      <c r="C64" s="47">
        <v>6426</v>
      </c>
      <c r="D64" s="47">
        <v>50</v>
      </c>
      <c r="E64" s="47">
        <f>218+593</f>
        <v>811</v>
      </c>
      <c r="F64" s="47">
        <v>698</v>
      </c>
      <c r="G64" s="47">
        <v>815</v>
      </c>
      <c r="H64" s="47">
        <v>882</v>
      </c>
      <c r="I64" s="47">
        <v>895</v>
      </c>
      <c r="J64" s="80">
        <v>983</v>
      </c>
      <c r="K64" s="47">
        <v>718</v>
      </c>
      <c r="L64" s="47">
        <v>423</v>
      </c>
      <c r="M64" s="47">
        <v>151</v>
      </c>
      <c r="N64" s="36"/>
    </row>
    <row r="65" spans="2:14">
      <c r="B65" s="133" t="s">
        <v>380</v>
      </c>
      <c r="C65" s="47">
        <v>11042</v>
      </c>
      <c r="D65" s="47">
        <v>76</v>
      </c>
      <c r="E65" s="47">
        <f>345+1078</f>
        <v>1423</v>
      </c>
      <c r="F65" s="47">
        <v>1059</v>
      </c>
      <c r="G65" s="47">
        <v>964</v>
      </c>
      <c r="H65" s="47">
        <v>1134</v>
      </c>
      <c r="I65" s="47">
        <v>1574</v>
      </c>
      <c r="J65" s="80">
        <v>2000</v>
      </c>
      <c r="K65" s="47">
        <v>1620</v>
      </c>
      <c r="L65" s="47">
        <v>859</v>
      </c>
      <c r="M65" s="47">
        <v>333</v>
      </c>
      <c r="N65" s="36"/>
    </row>
    <row r="66" spans="2:14">
      <c r="B66" s="133" t="s">
        <v>381</v>
      </c>
      <c r="C66" s="47">
        <v>860112</v>
      </c>
      <c r="D66" s="47">
        <v>9216</v>
      </c>
      <c r="E66" s="47">
        <f>37396+106505</f>
        <v>143901</v>
      </c>
      <c r="F66" s="47">
        <v>109039</v>
      </c>
      <c r="G66" s="47">
        <v>106000</v>
      </c>
      <c r="H66" s="47">
        <v>110545</v>
      </c>
      <c r="I66" s="47">
        <v>129802</v>
      </c>
      <c r="J66" s="80">
        <v>117655</v>
      </c>
      <c r="K66" s="47">
        <v>73834</v>
      </c>
      <c r="L66" s="47">
        <v>40221</v>
      </c>
      <c r="M66" s="47">
        <v>19899</v>
      </c>
      <c r="N66" s="36"/>
    </row>
    <row r="67" spans="2:14">
      <c r="B67" s="133"/>
      <c r="C67" s="47"/>
      <c r="D67" s="47"/>
      <c r="E67" s="47"/>
      <c r="F67" s="47"/>
      <c r="G67" s="47"/>
      <c r="H67" s="47"/>
      <c r="I67" s="47"/>
      <c r="J67" s="80"/>
      <c r="K67" s="47"/>
      <c r="L67" s="47"/>
      <c r="M67" s="47"/>
      <c r="N67" s="36"/>
    </row>
    <row r="68" spans="2:14">
      <c r="B68" s="133" t="s">
        <v>382</v>
      </c>
      <c r="C68" s="47">
        <v>24420</v>
      </c>
      <c r="D68" s="47">
        <v>191</v>
      </c>
      <c r="E68" s="47">
        <f>725+2547</f>
        <v>3272</v>
      </c>
      <c r="F68" s="47">
        <v>2706</v>
      </c>
      <c r="G68" s="47">
        <v>2432</v>
      </c>
      <c r="H68" s="47">
        <v>2470</v>
      </c>
      <c r="I68" s="47">
        <v>3426</v>
      </c>
      <c r="J68" s="80">
        <v>4215</v>
      </c>
      <c r="K68" s="47">
        <v>3286</v>
      </c>
      <c r="L68" s="47">
        <v>1726</v>
      </c>
      <c r="M68" s="47">
        <v>696</v>
      </c>
      <c r="N68" s="36"/>
    </row>
    <row r="69" spans="2:14">
      <c r="B69" s="133" t="s">
        <v>383</v>
      </c>
      <c r="C69" s="47">
        <v>67676</v>
      </c>
      <c r="D69" s="47">
        <v>653</v>
      </c>
      <c r="E69" s="47">
        <f>2660+6842</f>
        <v>9502</v>
      </c>
      <c r="F69" s="47">
        <v>12657</v>
      </c>
      <c r="G69" s="47">
        <v>8085</v>
      </c>
      <c r="H69" s="47">
        <v>7198</v>
      </c>
      <c r="I69" s="47">
        <v>8351</v>
      </c>
      <c r="J69" s="80">
        <v>10015</v>
      </c>
      <c r="K69" s="47">
        <v>6307</v>
      </c>
      <c r="L69" s="47">
        <v>3309</v>
      </c>
      <c r="M69" s="47">
        <v>1599</v>
      </c>
      <c r="N69" s="36"/>
    </row>
    <row r="70" spans="2:14">
      <c r="B70" s="133" t="s">
        <v>384</v>
      </c>
      <c r="C70" s="47">
        <v>28824</v>
      </c>
      <c r="D70" s="47">
        <v>288</v>
      </c>
      <c r="E70" s="47">
        <f>1227+3365</f>
        <v>4592</v>
      </c>
      <c r="F70" s="47">
        <v>3306</v>
      </c>
      <c r="G70" s="47">
        <v>2975</v>
      </c>
      <c r="H70" s="47">
        <v>2979</v>
      </c>
      <c r="I70" s="47">
        <v>3819</v>
      </c>
      <c r="J70" s="80">
        <v>4766</v>
      </c>
      <c r="K70" s="47">
        <v>3510</v>
      </c>
      <c r="L70" s="47">
        <v>1818</v>
      </c>
      <c r="M70" s="47">
        <v>771</v>
      </c>
      <c r="N70" s="36"/>
    </row>
    <row r="71" spans="2:14">
      <c r="B71" s="133" t="s">
        <v>385</v>
      </c>
      <c r="C71" s="47">
        <v>43186</v>
      </c>
      <c r="D71" s="47">
        <v>415</v>
      </c>
      <c r="E71" s="47">
        <f>1669+4633</f>
        <v>6302</v>
      </c>
      <c r="F71" s="47">
        <v>10083</v>
      </c>
      <c r="G71" s="47">
        <v>4659</v>
      </c>
      <c r="H71" s="47">
        <v>3953</v>
      </c>
      <c r="I71" s="47">
        <v>4928</v>
      </c>
      <c r="J71" s="80">
        <v>5550</v>
      </c>
      <c r="K71" s="47">
        <v>4366</v>
      </c>
      <c r="L71" s="47">
        <v>2184</v>
      </c>
      <c r="M71" s="47">
        <v>746</v>
      </c>
      <c r="N71" s="36"/>
    </row>
    <row r="72" spans="2:14">
      <c r="B72" s="133" t="s">
        <v>386</v>
      </c>
      <c r="C72" s="47">
        <v>23714</v>
      </c>
      <c r="D72" s="47">
        <v>236</v>
      </c>
      <c r="E72" s="47">
        <f>889+2641</f>
        <v>3530</v>
      </c>
      <c r="F72" s="47">
        <v>2544</v>
      </c>
      <c r="G72" s="47">
        <v>2203</v>
      </c>
      <c r="H72" s="47">
        <v>2477</v>
      </c>
      <c r="I72" s="47">
        <v>3519</v>
      </c>
      <c r="J72" s="80">
        <v>4084</v>
      </c>
      <c r="K72" s="47">
        <v>2784</v>
      </c>
      <c r="L72" s="47">
        <v>1554</v>
      </c>
      <c r="M72" s="47">
        <v>783</v>
      </c>
      <c r="N72" s="36"/>
    </row>
    <row r="73" spans="2:14">
      <c r="B73" s="133"/>
      <c r="C73" s="47"/>
      <c r="D73" s="47"/>
      <c r="E73" s="47"/>
      <c r="F73" s="47"/>
      <c r="G73" s="47"/>
      <c r="H73" s="47"/>
      <c r="I73" s="47"/>
      <c r="J73" s="80"/>
      <c r="K73" s="47"/>
      <c r="L73" s="47"/>
      <c r="M73" s="47"/>
      <c r="N73" s="36"/>
    </row>
    <row r="74" spans="2:14">
      <c r="B74" s="133" t="s">
        <v>387</v>
      </c>
      <c r="C74" s="47">
        <v>83427</v>
      </c>
      <c r="D74" s="47">
        <v>838</v>
      </c>
      <c r="E74" s="47">
        <f>3486+10476</f>
        <v>13962</v>
      </c>
      <c r="F74" s="47">
        <v>11116</v>
      </c>
      <c r="G74" s="47">
        <v>9775</v>
      </c>
      <c r="H74" s="47">
        <v>9745</v>
      </c>
      <c r="I74" s="47">
        <v>12649</v>
      </c>
      <c r="J74" s="80">
        <v>11653</v>
      </c>
      <c r="K74" s="47">
        <v>7286</v>
      </c>
      <c r="L74" s="47">
        <v>4343</v>
      </c>
      <c r="M74" s="47">
        <v>2060</v>
      </c>
      <c r="N74" s="36"/>
    </row>
    <row r="75" spans="2:14">
      <c r="B75" s="133" t="s">
        <v>388</v>
      </c>
      <c r="C75" s="47">
        <v>15037</v>
      </c>
      <c r="D75" s="47">
        <v>186</v>
      </c>
      <c r="E75" s="47">
        <f>733+1924</f>
        <v>2657</v>
      </c>
      <c r="F75" s="47">
        <v>1787</v>
      </c>
      <c r="G75" s="47">
        <v>1617</v>
      </c>
      <c r="H75" s="47">
        <v>1535</v>
      </c>
      <c r="I75" s="47">
        <v>2112</v>
      </c>
      <c r="J75" s="80">
        <v>2267</v>
      </c>
      <c r="K75" s="47">
        <v>1649</v>
      </c>
      <c r="L75" s="47">
        <v>888</v>
      </c>
      <c r="M75" s="47">
        <v>339</v>
      </c>
      <c r="N75" s="36"/>
    </row>
    <row r="76" spans="2:14">
      <c r="B76" s="133" t="s">
        <v>389</v>
      </c>
      <c r="C76" s="47">
        <v>149824</v>
      </c>
      <c r="D76" s="47">
        <v>1452</v>
      </c>
      <c r="E76" s="47">
        <f>6583+19020</f>
        <v>25603</v>
      </c>
      <c r="F76" s="47">
        <v>19139</v>
      </c>
      <c r="G76" s="47">
        <v>16537</v>
      </c>
      <c r="H76" s="47">
        <v>18126</v>
      </c>
      <c r="I76" s="47">
        <v>22943</v>
      </c>
      <c r="J76" s="80">
        <v>22444</v>
      </c>
      <c r="K76" s="47">
        <v>13676</v>
      </c>
      <c r="L76" s="47">
        <v>6845</v>
      </c>
      <c r="M76" s="47">
        <v>3059</v>
      </c>
      <c r="N76" s="36"/>
    </row>
    <row r="77" spans="2:14">
      <c r="B77" s="133" t="s">
        <v>390</v>
      </c>
      <c r="C77" s="47">
        <v>62893</v>
      </c>
      <c r="D77" s="47">
        <v>734</v>
      </c>
      <c r="E77" s="47">
        <f>2818+8183</f>
        <v>11001</v>
      </c>
      <c r="F77" s="47">
        <v>7886</v>
      </c>
      <c r="G77" s="47">
        <v>7436</v>
      </c>
      <c r="H77" s="47">
        <v>7902</v>
      </c>
      <c r="I77" s="47">
        <v>9144</v>
      </c>
      <c r="J77" s="80">
        <v>8697</v>
      </c>
      <c r="K77" s="47">
        <v>5840</v>
      </c>
      <c r="L77" s="47">
        <v>3087</v>
      </c>
      <c r="M77" s="47">
        <v>1166</v>
      </c>
      <c r="N77" s="36"/>
    </row>
    <row r="78" spans="2:14">
      <c r="B78" s="133" t="s">
        <v>391</v>
      </c>
      <c r="C78" s="47">
        <v>9300</v>
      </c>
      <c r="D78" s="47">
        <v>63</v>
      </c>
      <c r="E78" s="47">
        <f>275+799</f>
        <v>1074</v>
      </c>
      <c r="F78" s="47">
        <v>778</v>
      </c>
      <c r="G78" s="47">
        <v>684</v>
      </c>
      <c r="H78" s="47">
        <v>804</v>
      </c>
      <c r="I78" s="47">
        <v>1229</v>
      </c>
      <c r="J78" s="80">
        <v>1930</v>
      </c>
      <c r="K78" s="47">
        <v>1587</v>
      </c>
      <c r="L78" s="47">
        <v>843</v>
      </c>
      <c r="M78" s="47">
        <v>308</v>
      </c>
      <c r="N78" s="36"/>
    </row>
    <row r="79" spans="2:14">
      <c r="B79" s="133"/>
      <c r="C79" s="47"/>
      <c r="D79" s="47"/>
      <c r="E79" s="47"/>
      <c r="F79" s="47"/>
      <c r="G79" s="47"/>
      <c r="H79" s="47"/>
      <c r="I79" s="47"/>
      <c r="J79" s="80"/>
      <c r="K79" s="47"/>
      <c r="L79" s="47"/>
      <c r="M79" s="47"/>
      <c r="N79" s="36"/>
    </row>
    <row r="80" spans="2:14">
      <c r="B80" s="133" t="s">
        <v>392</v>
      </c>
      <c r="C80" s="47">
        <v>172344</v>
      </c>
      <c r="D80" s="47">
        <v>2090</v>
      </c>
      <c r="E80" s="47">
        <f>8506+23113</f>
        <v>31619</v>
      </c>
      <c r="F80" s="47">
        <v>22792</v>
      </c>
      <c r="G80" s="47">
        <v>21504</v>
      </c>
      <c r="H80" s="47">
        <v>20561</v>
      </c>
      <c r="I80" s="47">
        <v>23878</v>
      </c>
      <c r="J80" s="80">
        <v>23892</v>
      </c>
      <c r="K80" s="47">
        <v>14874</v>
      </c>
      <c r="L80" s="47">
        <v>7683</v>
      </c>
      <c r="M80" s="47">
        <v>3451</v>
      </c>
      <c r="N80" s="36"/>
    </row>
    <row r="81" spans="2:14">
      <c r="B81" s="133" t="s">
        <v>393</v>
      </c>
      <c r="C81" s="47">
        <v>47900</v>
      </c>
      <c r="D81" s="47">
        <v>547</v>
      </c>
      <c r="E81" s="47">
        <f>2207+6256</f>
        <v>8463</v>
      </c>
      <c r="F81" s="47">
        <v>5961</v>
      </c>
      <c r="G81" s="47">
        <v>5111</v>
      </c>
      <c r="H81" s="47">
        <v>5204</v>
      </c>
      <c r="I81" s="47">
        <v>6951</v>
      </c>
      <c r="J81" s="80">
        <v>7084</v>
      </c>
      <c r="K81" s="47">
        <v>5001</v>
      </c>
      <c r="L81" s="47">
        <v>2636</v>
      </c>
      <c r="M81" s="47">
        <v>942</v>
      </c>
      <c r="N81" s="36"/>
    </row>
    <row r="82" spans="2:14">
      <c r="B82" s="133" t="s">
        <v>394</v>
      </c>
      <c r="C82" s="47">
        <v>1237868</v>
      </c>
      <c r="D82" s="47">
        <v>13527</v>
      </c>
      <c r="E82" s="47">
        <f>54500+154112</f>
        <v>208612</v>
      </c>
      <c r="F82" s="47">
        <v>153186</v>
      </c>
      <c r="G82" s="47">
        <v>151940</v>
      </c>
      <c r="H82" s="47">
        <v>160612</v>
      </c>
      <c r="I82" s="47">
        <v>188526</v>
      </c>
      <c r="J82" s="80">
        <v>175163</v>
      </c>
      <c r="K82" s="47">
        <v>107399</v>
      </c>
      <c r="L82" s="47">
        <v>51487</v>
      </c>
      <c r="M82" s="47">
        <v>27416</v>
      </c>
      <c r="N82" s="36"/>
    </row>
    <row r="83" spans="2:14">
      <c r="B83" s="133" t="s">
        <v>395</v>
      </c>
      <c r="C83" s="47">
        <v>26221</v>
      </c>
      <c r="D83" s="47">
        <v>300</v>
      </c>
      <c r="E83" s="47">
        <f>1332+3577</f>
        <v>4909</v>
      </c>
      <c r="F83" s="47">
        <v>3123</v>
      </c>
      <c r="G83" s="47">
        <v>2677</v>
      </c>
      <c r="H83" s="47">
        <v>2708</v>
      </c>
      <c r="I83" s="47">
        <v>3683</v>
      </c>
      <c r="J83" s="80">
        <v>3812</v>
      </c>
      <c r="K83" s="47">
        <v>2969</v>
      </c>
      <c r="L83" s="47">
        <v>1498</v>
      </c>
      <c r="M83" s="47">
        <v>542</v>
      </c>
      <c r="N83" s="36"/>
    </row>
    <row r="84" spans="2:14">
      <c r="B84" s="133" t="s">
        <v>396</v>
      </c>
      <c r="C84" s="47">
        <v>21039</v>
      </c>
      <c r="D84" s="47">
        <v>185</v>
      </c>
      <c r="E84" s="47">
        <f>796+2188</f>
        <v>2984</v>
      </c>
      <c r="F84" s="47">
        <v>2278</v>
      </c>
      <c r="G84" s="47">
        <v>1921</v>
      </c>
      <c r="H84" s="47">
        <v>2071</v>
      </c>
      <c r="I84" s="47">
        <v>2781</v>
      </c>
      <c r="J84" s="80">
        <v>3700</v>
      </c>
      <c r="K84" s="47">
        <v>3018</v>
      </c>
      <c r="L84" s="47">
        <v>1545</v>
      </c>
      <c r="M84" s="47">
        <v>556</v>
      </c>
      <c r="N84" s="36"/>
    </row>
    <row r="85" spans="2:14">
      <c r="B85" s="133"/>
      <c r="C85" s="47"/>
      <c r="D85" s="47"/>
      <c r="E85" s="47"/>
      <c r="F85" s="47"/>
      <c r="G85" s="47"/>
      <c r="H85" s="47"/>
      <c r="I85" s="47"/>
      <c r="J85" s="80"/>
      <c r="K85" s="47"/>
      <c r="L85" s="47"/>
      <c r="M85" s="47"/>
      <c r="N85" s="36"/>
    </row>
    <row r="86" spans="2:14">
      <c r="B86" s="133" t="s">
        <v>397</v>
      </c>
      <c r="C86" s="47">
        <v>6172</v>
      </c>
      <c r="D86" s="47">
        <v>28</v>
      </c>
      <c r="E86" s="47">
        <f>123+487</f>
        <v>610</v>
      </c>
      <c r="F86" s="47">
        <v>465</v>
      </c>
      <c r="G86" s="47">
        <v>368</v>
      </c>
      <c r="H86" s="47">
        <v>491</v>
      </c>
      <c r="I86" s="47">
        <v>930</v>
      </c>
      <c r="J86" s="80">
        <v>1299</v>
      </c>
      <c r="K86" s="47">
        <v>1165</v>
      </c>
      <c r="L86" s="47">
        <v>612</v>
      </c>
      <c r="M86" s="47">
        <v>204</v>
      </c>
      <c r="N86" s="36"/>
    </row>
    <row r="87" spans="2:14">
      <c r="B87" s="133" t="s">
        <v>398</v>
      </c>
      <c r="C87" s="47">
        <v>23169</v>
      </c>
      <c r="D87" s="47">
        <v>268</v>
      </c>
      <c r="E87" s="47">
        <f>1049+3069</f>
        <v>4118</v>
      </c>
      <c r="F87" s="47">
        <v>2822</v>
      </c>
      <c r="G87" s="47">
        <v>2420</v>
      </c>
      <c r="H87" s="47">
        <v>2516</v>
      </c>
      <c r="I87" s="47">
        <v>3156</v>
      </c>
      <c r="J87" s="80">
        <v>3434</v>
      </c>
      <c r="K87" s="47">
        <v>2580</v>
      </c>
      <c r="L87" s="47">
        <v>1429</v>
      </c>
      <c r="M87" s="47">
        <v>426</v>
      </c>
      <c r="N87" s="36"/>
    </row>
    <row r="88" spans="2:14">
      <c r="B88" s="133" t="s">
        <v>399</v>
      </c>
      <c r="C88" s="47">
        <v>8371</v>
      </c>
      <c r="D88" s="47">
        <v>78</v>
      </c>
      <c r="E88" s="47">
        <f>300+913</f>
        <v>1213</v>
      </c>
      <c r="F88" s="47">
        <v>831</v>
      </c>
      <c r="G88" s="47">
        <v>706</v>
      </c>
      <c r="H88" s="47">
        <v>709</v>
      </c>
      <c r="I88" s="47">
        <v>1097</v>
      </c>
      <c r="J88" s="80">
        <v>1550</v>
      </c>
      <c r="K88" s="47">
        <v>1310</v>
      </c>
      <c r="L88" s="47">
        <v>665</v>
      </c>
      <c r="M88" s="47">
        <v>212</v>
      </c>
      <c r="N88" s="36"/>
    </row>
    <row r="89" spans="2:14">
      <c r="B89" s="133" t="s">
        <v>400</v>
      </c>
      <c r="C89" s="47">
        <v>24158</v>
      </c>
      <c r="D89" s="47">
        <v>232</v>
      </c>
      <c r="E89" s="47">
        <f>1065+2893</f>
        <v>3958</v>
      </c>
      <c r="F89" s="47">
        <v>2897</v>
      </c>
      <c r="G89" s="47">
        <v>2428</v>
      </c>
      <c r="H89" s="47">
        <v>2625</v>
      </c>
      <c r="I89" s="47">
        <v>3575</v>
      </c>
      <c r="J89" s="80">
        <v>3699</v>
      </c>
      <c r="K89" s="47">
        <v>2715</v>
      </c>
      <c r="L89" s="47">
        <v>1444</v>
      </c>
      <c r="M89" s="47">
        <v>585</v>
      </c>
      <c r="N89" s="36"/>
    </row>
    <row r="90" spans="2:14">
      <c r="B90" s="133" t="s">
        <v>401</v>
      </c>
      <c r="C90" s="47">
        <v>276292</v>
      </c>
      <c r="D90" s="47">
        <v>3401</v>
      </c>
      <c r="E90" s="47">
        <f>14089+39059</f>
        <v>53148</v>
      </c>
      <c r="F90" s="47">
        <v>49653</v>
      </c>
      <c r="G90" s="47">
        <v>32555</v>
      </c>
      <c r="H90" s="47">
        <v>32452</v>
      </c>
      <c r="I90" s="47">
        <v>36060</v>
      </c>
      <c r="J90" s="80">
        <v>32478</v>
      </c>
      <c r="K90" s="47">
        <v>20614</v>
      </c>
      <c r="L90" s="47">
        <v>10696</v>
      </c>
      <c r="M90" s="47">
        <v>5235</v>
      </c>
      <c r="N90" s="36"/>
    </row>
    <row r="91" spans="2:14">
      <c r="B91" s="133"/>
      <c r="C91" s="47"/>
      <c r="D91" s="47"/>
      <c r="E91" s="47"/>
      <c r="F91" s="47"/>
      <c r="G91" s="47"/>
      <c r="H91" s="47"/>
      <c r="I91" s="47"/>
      <c r="J91" s="80"/>
      <c r="K91" s="47"/>
      <c r="L91" s="47"/>
      <c r="M91" s="47"/>
      <c r="N91" s="36"/>
    </row>
    <row r="92" spans="2:14">
      <c r="B92" s="133" t="s">
        <v>402</v>
      </c>
      <c r="C92" s="47">
        <v>13004</v>
      </c>
      <c r="D92" s="47">
        <v>91</v>
      </c>
      <c r="E92" s="47">
        <f>379+1203</f>
        <v>1582</v>
      </c>
      <c r="F92" s="47">
        <v>1219</v>
      </c>
      <c r="G92" s="47">
        <v>959</v>
      </c>
      <c r="H92" s="47">
        <v>1154</v>
      </c>
      <c r="I92" s="47">
        <v>1740</v>
      </c>
      <c r="J92" s="80">
        <v>2529</v>
      </c>
      <c r="K92" s="47">
        <v>2012</v>
      </c>
      <c r="L92" s="47">
        <v>1192</v>
      </c>
      <c r="M92" s="47">
        <v>526</v>
      </c>
      <c r="N92" s="36"/>
    </row>
    <row r="93" spans="2:14">
      <c r="B93" s="133" t="s">
        <v>403</v>
      </c>
      <c r="C93" s="47">
        <v>23955</v>
      </c>
      <c r="D93" s="47">
        <v>175</v>
      </c>
      <c r="E93" s="47">
        <f>721+2059</f>
        <v>2780</v>
      </c>
      <c r="F93" s="47">
        <v>2062</v>
      </c>
      <c r="G93" s="47">
        <v>1796</v>
      </c>
      <c r="H93" s="47">
        <v>2027</v>
      </c>
      <c r="I93" s="47">
        <v>3207</v>
      </c>
      <c r="J93" s="80">
        <v>4725</v>
      </c>
      <c r="K93" s="47">
        <v>4316</v>
      </c>
      <c r="L93" s="47">
        <v>2212</v>
      </c>
      <c r="M93" s="47">
        <v>655</v>
      </c>
      <c r="N93" s="36"/>
    </row>
    <row r="94" spans="2:14">
      <c r="B94" s="133" t="s">
        <v>404</v>
      </c>
      <c r="C94" s="47">
        <v>195012</v>
      </c>
      <c r="D94" s="47">
        <v>2222</v>
      </c>
      <c r="E94" s="47">
        <f>9050+23838</f>
        <v>32888</v>
      </c>
      <c r="F94" s="47">
        <v>27975</v>
      </c>
      <c r="G94" s="47">
        <v>22490</v>
      </c>
      <c r="H94" s="47">
        <v>21817</v>
      </c>
      <c r="I94" s="47">
        <v>26383</v>
      </c>
      <c r="J94" s="80">
        <v>27540</v>
      </c>
      <c r="K94" s="47">
        <v>18671</v>
      </c>
      <c r="L94" s="47">
        <v>10154</v>
      </c>
      <c r="M94" s="47">
        <v>4872</v>
      </c>
      <c r="N94" s="36"/>
    </row>
    <row r="95" spans="2:14">
      <c r="B95" s="133" t="s">
        <v>519</v>
      </c>
      <c r="C95" s="47">
        <v>160078</v>
      </c>
      <c r="D95" s="47">
        <v>1566</v>
      </c>
      <c r="E95" s="47">
        <f>6632+20165</f>
        <v>26797</v>
      </c>
      <c r="F95" s="47">
        <v>20098</v>
      </c>
      <c r="G95" s="47">
        <v>16640</v>
      </c>
      <c r="H95" s="47">
        <v>19138</v>
      </c>
      <c r="I95" s="47">
        <v>25256</v>
      </c>
      <c r="J95" s="80">
        <v>23900</v>
      </c>
      <c r="K95" s="47">
        <v>15492</v>
      </c>
      <c r="L95" s="47">
        <v>7695</v>
      </c>
      <c r="M95" s="47">
        <v>3496</v>
      </c>
      <c r="N95" s="36"/>
    </row>
    <row r="96" spans="2:14">
      <c r="B96" s="133" t="s">
        <v>520</v>
      </c>
      <c r="C96" s="47">
        <v>60946</v>
      </c>
      <c r="D96" s="47">
        <v>793</v>
      </c>
      <c r="E96" s="47">
        <f>3159+8671</f>
        <v>11830</v>
      </c>
      <c r="F96" s="47">
        <v>7625</v>
      </c>
      <c r="G96" s="47">
        <v>7094</v>
      </c>
      <c r="H96" s="47">
        <v>6985</v>
      </c>
      <c r="I96" s="47">
        <v>8235</v>
      </c>
      <c r="J96" s="80">
        <v>8318</v>
      </c>
      <c r="K96" s="47">
        <v>5719</v>
      </c>
      <c r="L96" s="47">
        <v>3018</v>
      </c>
      <c r="M96" s="47">
        <v>1329</v>
      </c>
      <c r="N96" s="36"/>
    </row>
    <row r="97" spans="2:14">
      <c r="B97" s="133"/>
      <c r="C97" s="47"/>
      <c r="D97" s="47"/>
      <c r="E97" s="47"/>
      <c r="F97" s="47"/>
      <c r="G97" s="47"/>
      <c r="H97" s="47"/>
      <c r="I97" s="47"/>
      <c r="J97" s="80"/>
      <c r="K97" s="47"/>
      <c r="L97" s="47"/>
      <c r="M97" s="47"/>
      <c r="N97" s="36"/>
    </row>
    <row r="98" spans="2:14">
      <c r="B98" s="133" t="s">
        <v>407</v>
      </c>
      <c r="C98" s="47">
        <v>41587</v>
      </c>
      <c r="D98" s="47">
        <v>417</v>
      </c>
      <c r="E98" s="47">
        <f>1800+5292</f>
        <v>7092</v>
      </c>
      <c r="F98" s="47">
        <v>4893</v>
      </c>
      <c r="G98" s="47">
        <v>4097</v>
      </c>
      <c r="H98" s="47">
        <v>4547</v>
      </c>
      <c r="I98" s="47">
        <v>5954</v>
      </c>
      <c r="J98" s="80">
        <v>6474</v>
      </c>
      <c r="K98" s="47">
        <v>4539</v>
      </c>
      <c r="L98" s="47">
        <v>2597</v>
      </c>
      <c r="M98" s="47">
        <v>977</v>
      </c>
      <c r="N98" s="36"/>
    </row>
    <row r="99" spans="2:14">
      <c r="B99" s="133" t="s">
        <v>408</v>
      </c>
      <c r="C99" s="47">
        <v>8171</v>
      </c>
      <c r="D99" s="47">
        <v>71</v>
      </c>
      <c r="E99" s="47">
        <f>295+817</f>
        <v>1112</v>
      </c>
      <c r="F99" s="47">
        <v>850</v>
      </c>
      <c r="G99" s="47">
        <v>642</v>
      </c>
      <c r="H99" s="47">
        <v>824</v>
      </c>
      <c r="I99" s="47">
        <v>1210</v>
      </c>
      <c r="J99" s="80">
        <v>1495</v>
      </c>
      <c r="K99" s="47">
        <v>1101</v>
      </c>
      <c r="L99" s="47">
        <v>622</v>
      </c>
      <c r="M99" s="47">
        <v>244</v>
      </c>
      <c r="N99" s="36"/>
    </row>
    <row r="100" spans="2:14">
      <c r="B100" s="133" t="s">
        <v>409</v>
      </c>
      <c r="C100" s="47">
        <v>68933</v>
      </c>
      <c r="D100" s="47">
        <v>722</v>
      </c>
      <c r="E100" s="47">
        <f>2844+8735</f>
        <v>11579</v>
      </c>
      <c r="F100" s="47">
        <v>9231</v>
      </c>
      <c r="G100" s="47">
        <v>7343</v>
      </c>
      <c r="H100" s="47">
        <v>8213</v>
      </c>
      <c r="I100" s="47">
        <v>10546</v>
      </c>
      <c r="J100" s="80">
        <v>9981</v>
      </c>
      <c r="K100" s="47">
        <v>6595</v>
      </c>
      <c r="L100" s="47">
        <v>3347</v>
      </c>
      <c r="M100" s="47">
        <v>1376</v>
      </c>
      <c r="N100" s="36"/>
    </row>
    <row r="101" spans="2:14">
      <c r="B101" s="133" t="s">
        <v>410</v>
      </c>
      <c r="C101" s="47">
        <v>54000</v>
      </c>
      <c r="D101" s="47">
        <v>540</v>
      </c>
      <c r="E101" s="47">
        <f>2168+6487</f>
        <v>8655</v>
      </c>
      <c r="F101" s="47">
        <v>6770</v>
      </c>
      <c r="G101" s="47">
        <v>5712</v>
      </c>
      <c r="H101" s="47">
        <v>6166</v>
      </c>
      <c r="I101" s="47">
        <v>7980</v>
      </c>
      <c r="J101" s="80">
        <v>8275</v>
      </c>
      <c r="K101" s="47">
        <v>5720</v>
      </c>
      <c r="L101" s="47">
        <v>3008</v>
      </c>
      <c r="M101" s="47">
        <v>1174</v>
      </c>
      <c r="N101" s="36"/>
    </row>
    <row r="102" spans="2:14">
      <c r="B102" s="133" t="s">
        <v>411</v>
      </c>
      <c r="C102" s="47">
        <v>75199</v>
      </c>
      <c r="D102" s="47">
        <v>933</v>
      </c>
      <c r="E102" s="47">
        <f>3847+10116</f>
        <v>13963</v>
      </c>
      <c r="F102" s="47">
        <v>9418</v>
      </c>
      <c r="G102" s="47">
        <v>8123</v>
      </c>
      <c r="H102" s="47">
        <v>8743</v>
      </c>
      <c r="I102" s="47">
        <v>10726</v>
      </c>
      <c r="J102" s="80">
        <v>11252</v>
      </c>
      <c r="K102" s="47">
        <v>7208</v>
      </c>
      <c r="L102" s="47">
        <v>3397</v>
      </c>
      <c r="M102" s="47">
        <v>1436</v>
      </c>
      <c r="N102" s="36"/>
    </row>
    <row r="103" spans="2:14">
      <c r="B103" s="133"/>
      <c r="C103" s="47"/>
      <c r="D103" s="47"/>
      <c r="E103" s="47"/>
      <c r="F103" s="47"/>
      <c r="G103" s="47"/>
      <c r="H103" s="47"/>
      <c r="I103" s="47"/>
      <c r="J103" s="80"/>
      <c r="K103" s="47"/>
      <c r="L103" s="47"/>
      <c r="M103" s="47"/>
      <c r="N103" s="36"/>
    </row>
    <row r="104" spans="2:14">
      <c r="B104" s="133" t="s">
        <v>412</v>
      </c>
      <c r="C104" s="47">
        <v>356874</v>
      </c>
      <c r="D104" s="47">
        <v>3735</v>
      </c>
      <c r="E104" s="47">
        <f>15018+39296</f>
        <v>54314</v>
      </c>
      <c r="F104" s="47">
        <v>77031</v>
      </c>
      <c r="G104" s="47">
        <v>50354</v>
      </c>
      <c r="H104" s="47">
        <v>41719</v>
      </c>
      <c r="I104" s="47">
        <v>45033</v>
      </c>
      <c r="J104" s="80">
        <v>41810</v>
      </c>
      <c r="K104" s="47">
        <v>25831</v>
      </c>
      <c r="L104" s="47">
        <v>11443</v>
      </c>
      <c r="M104" s="47">
        <v>5604</v>
      </c>
      <c r="N104" s="36"/>
    </row>
    <row r="105" spans="2:14">
      <c r="B105" s="133" t="s">
        <v>413</v>
      </c>
      <c r="C105" s="47">
        <v>1764804</v>
      </c>
      <c r="D105" s="47">
        <v>22685</v>
      </c>
      <c r="E105" s="47">
        <f>92464+235787</f>
        <v>328251</v>
      </c>
      <c r="F105" s="47">
        <v>248171</v>
      </c>
      <c r="G105" s="47">
        <v>223282</v>
      </c>
      <c r="H105" s="47">
        <v>220700</v>
      </c>
      <c r="I105" s="47">
        <v>244128</v>
      </c>
      <c r="J105" s="80">
        <v>233876</v>
      </c>
      <c r="K105" s="47">
        <v>136371</v>
      </c>
      <c r="L105" s="47">
        <v>70826</v>
      </c>
      <c r="M105" s="47">
        <v>36514</v>
      </c>
      <c r="N105" s="36"/>
    </row>
    <row r="106" spans="2:14">
      <c r="B106" s="133" t="s">
        <v>414</v>
      </c>
      <c r="C106" s="47">
        <v>32886</v>
      </c>
      <c r="D106" s="47">
        <v>392</v>
      </c>
      <c r="E106" s="47">
        <f>1635+4403</f>
        <v>6038</v>
      </c>
      <c r="F106" s="47">
        <v>3831</v>
      </c>
      <c r="G106" s="47">
        <v>3753</v>
      </c>
      <c r="H106" s="47">
        <v>3637</v>
      </c>
      <c r="I106" s="47">
        <v>4653</v>
      </c>
      <c r="J106" s="80">
        <v>4804</v>
      </c>
      <c r="K106" s="47">
        <v>3363</v>
      </c>
      <c r="L106" s="47">
        <v>1718</v>
      </c>
      <c r="M106" s="47">
        <v>697</v>
      </c>
      <c r="N106" s="36"/>
    </row>
    <row r="107" spans="2:14">
      <c r="B107" s="63"/>
      <c r="C107" s="63"/>
      <c r="D107" s="63"/>
      <c r="E107" s="63"/>
      <c r="F107" s="63"/>
      <c r="G107" s="63"/>
      <c r="H107" s="63"/>
      <c r="I107" s="63"/>
      <c r="J107" s="63"/>
      <c r="K107" s="63"/>
      <c r="L107" s="63"/>
      <c r="M107" s="63"/>
    </row>
    <row r="108" spans="2:14">
      <c r="B108" s="14"/>
      <c r="C108" s="14"/>
      <c r="D108" s="14"/>
      <c r="E108" s="14"/>
      <c r="F108" s="14"/>
      <c r="G108" s="14"/>
      <c r="H108" s="14"/>
      <c r="I108" s="14"/>
      <c r="J108" s="14"/>
      <c r="K108" s="14"/>
      <c r="L108" s="14"/>
      <c r="M108" s="14"/>
    </row>
    <row r="109" spans="2:14" ht="15.75" customHeight="1">
      <c r="B109" s="352" t="s">
        <v>610</v>
      </c>
      <c r="C109" s="352"/>
      <c r="D109" s="352"/>
      <c r="E109" s="352"/>
      <c r="F109" s="352"/>
      <c r="G109" s="352"/>
      <c r="H109" s="352"/>
      <c r="I109" s="352"/>
      <c r="J109" s="352"/>
      <c r="K109" s="352"/>
      <c r="L109" s="352"/>
      <c r="M109" s="352"/>
    </row>
    <row r="110" spans="2:14">
      <c r="B110" s="352"/>
      <c r="C110" s="352"/>
      <c r="D110" s="352"/>
      <c r="E110" s="352"/>
      <c r="F110" s="352"/>
      <c r="G110" s="352"/>
      <c r="H110" s="352"/>
      <c r="I110" s="352"/>
      <c r="J110" s="352"/>
      <c r="K110" s="352"/>
      <c r="L110" s="352"/>
      <c r="M110" s="352"/>
    </row>
  </sheetData>
  <mergeCells count="1">
    <mergeCell ref="B109:M110"/>
  </mergeCells>
  <phoneticPr fontId="10" type="noConversion"/>
  <pageMargins left="0.75" right="0.75" top="1" bottom="1" header="0.5" footer="0.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workbookViewId="0"/>
  </sheetViews>
  <sheetFormatPr defaultRowHeight="15"/>
  <cols>
    <col min="1" max="1" width="4.6640625" style="2" customWidth="1"/>
    <col min="2" max="2" width="20.83203125" style="2" customWidth="1"/>
    <col min="3" max="3" width="11.1640625" style="2" bestFit="1" customWidth="1"/>
    <col min="4" max="4" width="10.6640625" style="2" bestFit="1" customWidth="1"/>
    <col min="5" max="5" width="12.6640625" style="2" bestFit="1" customWidth="1"/>
    <col min="6" max="9" width="9.6640625" style="2" bestFit="1" customWidth="1"/>
    <col min="10" max="13" width="10.5" style="2" bestFit="1" customWidth="1"/>
    <col min="15" max="16384" width="9.33203125" style="2"/>
  </cols>
  <sheetData>
    <row r="1" spans="1:13" ht="15.75">
      <c r="A1" s="1"/>
      <c r="B1" s="106"/>
    </row>
    <row r="2" spans="1:13" ht="17.25" customHeight="1">
      <c r="A2" s="212"/>
      <c r="B2" s="4" t="s">
        <v>142</v>
      </c>
      <c r="C2" s="4"/>
      <c r="D2" s="4"/>
      <c r="E2" s="4"/>
      <c r="F2" s="4"/>
      <c r="G2" s="4"/>
      <c r="H2" s="4"/>
      <c r="I2" s="4"/>
      <c r="J2" s="4"/>
      <c r="K2" s="4"/>
      <c r="L2" s="4"/>
      <c r="M2" s="4"/>
    </row>
    <row r="3" spans="1:13" ht="17.25" customHeight="1">
      <c r="B3" s="60" t="s">
        <v>143</v>
      </c>
      <c r="C3" s="4"/>
      <c r="D3" s="4"/>
      <c r="E3" s="4"/>
      <c r="F3" s="4"/>
      <c r="G3" s="4"/>
      <c r="H3" s="4"/>
      <c r="I3" s="4"/>
      <c r="J3" s="4"/>
      <c r="K3" s="4"/>
      <c r="L3" s="4"/>
      <c r="M3" s="4"/>
    </row>
    <row r="4" spans="1:13" ht="17.25" customHeight="1">
      <c r="B4" s="4" t="s">
        <v>617</v>
      </c>
      <c r="C4" s="4"/>
      <c r="D4" s="4"/>
      <c r="E4" s="4"/>
      <c r="F4" s="4"/>
      <c r="G4" s="4"/>
      <c r="H4" s="4"/>
      <c r="I4" s="4"/>
      <c r="J4" s="4"/>
      <c r="K4" s="4"/>
      <c r="L4" s="4"/>
      <c r="M4" s="4"/>
    </row>
    <row r="5" spans="1:13" ht="17.25" customHeight="1">
      <c r="B5" s="304" t="s">
        <v>133</v>
      </c>
      <c r="C5" s="317" t="s">
        <v>174</v>
      </c>
      <c r="D5" s="38" t="s">
        <v>144</v>
      </c>
      <c r="E5" s="38"/>
      <c r="F5" s="38"/>
      <c r="G5" s="39"/>
      <c r="H5" s="38"/>
      <c r="I5" s="38"/>
      <c r="J5" s="38"/>
      <c r="K5" s="38"/>
      <c r="L5" s="192"/>
      <c r="M5" s="131"/>
    </row>
    <row r="6" spans="1:13" ht="27.75" customHeight="1">
      <c r="B6" s="294"/>
      <c r="C6" s="353"/>
      <c r="D6" s="18" t="s">
        <v>551</v>
      </c>
      <c r="E6" s="193" t="s">
        <v>134</v>
      </c>
      <c r="F6" s="193" t="s">
        <v>135</v>
      </c>
      <c r="G6" s="193" t="s">
        <v>136</v>
      </c>
      <c r="H6" s="193" t="s">
        <v>137</v>
      </c>
      <c r="I6" s="193" t="s">
        <v>138</v>
      </c>
      <c r="J6" s="193" t="s">
        <v>139</v>
      </c>
      <c r="K6" s="193" t="s">
        <v>140</v>
      </c>
      <c r="L6" s="193" t="s">
        <v>141</v>
      </c>
      <c r="M6" s="194" t="s">
        <v>145</v>
      </c>
    </row>
    <row r="7" spans="1:13" ht="20.100000000000001" customHeight="1">
      <c r="B7" s="74" t="s">
        <v>156</v>
      </c>
      <c r="C7" s="75">
        <v>93526</v>
      </c>
      <c r="D7" s="75">
        <v>773</v>
      </c>
      <c r="E7" s="75">
        <v>262</v>
      </c>
      <c r="F7" s="75">
        <v>1014</v>
      </c>
      <c r="G7" s="75">
        <v>1537</v>
      </c>
      <c r="H7" s="75">
        <v>2364</v>
      </c>
      <c r="I7" s="75">
        <v>5897</v>
      </c>
      <c r="J7" s="75">
        <v>12555</v>
      </c>
      <c r="K7" s="75">
        <v>16693</v>
      </c>
      <c r="L7" s="75">
        <v>22154</v>
      </c>
      <c r="M7" s="75">
        <v>30275</v>
      </c>
    </row>
    <row r="8" spans="1:13" ht="12.75" customHeight="1">
      <c r="B8" s="79"/>
      <c r="C8" s="47"/>
      <c r="D8" s="47"/>
      <c r="E8" s="47"/>
      <c r="F8" s="47"/>
      <c r="G8" s="47"/>
      <c r="H8" s="47"/>
      <c r="I8" s="47"/>
      <c r="J8" s="47"/>
      <c r="K8" s="47"/>
      <c r="L8" s="47"/>
      <c r="M8" s="47"/>
    </row>
    <row r="9" spans="1:13" ht="15" customHeight="1">
      <c r="B9" s="84" t="s">
        <v>332</v>
      </c>
      <c r="C9" s="47">
        <v>170</v>
      </c>
      <c r="D9" s="85">
        <v>1</v>
      </c>
      <c r="E9" s="85" t="s">
        <v>284</v>
      </c>
      <c r="F9" s="85" t="s">
        <v>284</v>
      </c>
      <c r="G9" s="85">
        <v>1</v>
      </c>
      <c r="H9" s="85">
        <v>1</v>
      </c>
      <c r="I9" s="85">
        <v>4</v>
      </c>
      <c r="J9" s="85">
        <v>26</v>
      </c>
      <c r="K9" s="85">
        <v>28</v>
      </c>
      <c r="L9" s="85">
        <v>41</v>
      </c>
      <c r="M9" s="85">
        <v>68</v>
      </c>
    </row>
    <row r="10" spans="1:13" ht="15" customHeight="1">
      <c r="B10" s="84" t="s">
        <v>333</v>
      </c>
      <c r="C10" s="47">
        <v>137</v>
      </c>
      <c r="D10" s="85" t="s">
        <v>284</v>
      </c>
      <c r="E10" s="85" t="s">
        <v>284</v>
      </c>
      <c r="F10" s="85">
        <v>1</v>
      </c>
      <c r="G10" s="85">
        <v>1</v>
      </c>
      <c r="H10" s="85">
        <v>2</v>
      </c>
      <c r="I10" s="85">
        <v>5</v>
      </c>
      <c r="J10" s="85">
        <v>12</v>
      </c>
      <c r="K10" s="85">
        <v>29</v>
      </c>
      <c r="L10" s="85">
        <v>41</v>
      </c>
      <c r="M10" s="85">
        <v>46</v>
      </c>
    </row>
    <row r="11" spans="1:13" ht="15" customHeight="1">
      <c r="B11" s="84" t="s">
        <v>334</v>
      </c>
      <c r="C11" s="47">
        <v>970</v>
      </c>
      <c r="D11" s="85">
        <v>8</v>
      </c>
      <c r="E11" s="85">
        <v>3</v>
      </c>
      <c r="F11" s="85">
        <v>8</v>
      </c>
      <c r="G11" s="85">
        <v>10</v>
      </c>
      <c r="H11" s="85">
        <v>18</v>
      </c>
      <c r="I11" s="85">
        <v>56</v>
      </c>
      <c r="J11" s="85">
        <v>136</v>
      </c>
      <c r="K11" s="85">
        <v>193</v>
      </c>
      <c r="L11" s="85">
        <v>228</v>
      </c>
      <c r="M11" s="85">
        <v>310</v>
      </c>
    </row>
    <row r="12" spans="1:13" ht="15" customHeight="1">
      <c r="B12" s="84" t="s">
        <v>335</v>
      </c>
      <c r="C12" s="47">
        <v>336</v>
      </c>
      <c r="D12" s="85">
        <v>2</v>
      </c>
      <c r="E12" s="85">
        <v>1</v>
      </c>
      <c r="F12" s="85">
        <v>4</v>
      </c>
      <c r="G12" s="85">
        <v>4</v>
      </c>
      <c r="H12" s="85">
        <v>4</v>
      </c>
      <c r="I12" s="85">
        <v>22</v>
      </c>
      <c r="J12" s="85">
        <v>41</v>
      </c>
      <c r="K12" s="85">
        <v>55</v>
      </c>
      <c r="L12" s="85">
        <v>83</v>
      </c>
      <c r="M12" s="85">
        <v>120</v>
      </c>
    </row>
    <row r="13" spans="1:13" ht="15" customHeight="1">
      <c r="B13" s="84" t="s">
        <v>336</v>
      </c>
      <c r="C13" s="47">
        <v>276</v>
      </c>
      <c r="D13" s="85" t="s">
        <v>284</v>
      </c>
      <c r="E13" s="85" t="s">
        <v>284</v>
      </c>
      <c r="F13" s="85" t="s">
        <v>284</v>
      </c>
      <c r="G13" s="85">
        <v>1</v>
      </c>
      <c r="H13" s="85">
        <v>5</v>
      </c>
      <c r="I13" s="85">
        <v>11</v>
      </c>
      <c r="J13" s="85">
        <v>31</v>
      </c>
      <c r="K13" s="85">
        <v>52</v>
      </c>
      <c r="L13" s="85">
        <v>75</v>
      </c>
      <c r="M13" s="85">
        <v>101</v>
      </c>
    </row>
    <row r="14" spans="1:13" ht="12.75" customHeight="1">
      <c r="B14" s="84"/>
      <c r="C14" s="47"/>
      <c r="D14" s="85"/>
      <c r="E14" s="85"/>
      <c r="F14" s="85"/>
      <c r="G14" s="85"/>
      <c r="H14" s="85"/>
      <c r="I14" s="85"/>
      <c r="J14" s="85"/>
      <c r="K14" s="85"/>
      <c r="L14" s="85"/>
      <c r="M14" s="85"/>
    </row>
    <row r="15" spans="1:13" ht="15" customHeight="1">
      <c r="B15" s="84" t="s">
        <v>337</v>
      </c>
      <c r="C15" s="47">
        <v>188</v>
      </c>
      <c r="D15" s="85">
        <v>2</v>
      </c>
      <c r="E15" s="85" t="s">
        <v>284</v>
      </c>
      <c r="F15" s="85">
        <v>3</v>
      </c>
      <c r="G15" s="85">
        <v>2</v>
      </c>
      <c r="H15" s="85">
        <v>3</v>
      </c>
      <c r="I15" s="85">
        <v>13</v>
      </c>
      <c r="J15" s="85">
        <v>25</v>
      </c>
      <c r="K15" s="85">
        <v>44</v>
      </c>
      <c r="L15" s="85">
        <v>49</v>
      </c>
      <c r="M15" s="85">
        <v>47</v>
      </c>
    </row>
    <row r="16" spans="1:13" ht="15" customHeight="1">
      <c r="B16" s="84" t="s">
        <v>338</v>
      </c>
      <c r="C16" s="47">
        <v>95</v>
      </c>
      <c r="D16" s="85" t="s">
        <v>284</v>
      </c>
      <c r="E16" s="85">
        <v>1</v>
      </c>
      <c r="F16" s="85">
        <v>1</v>
      </c>
      <c r="G16" s="85" t="s">
        <v>284</v>
      </c>
      <c r="H16" s="85">
        <v>3</v>
      </c>
      <c r="I16" s="85">
        <v>8</v>
      </c>
      <c r="J16" s="85">
        <v>13</v>
      </c>
      <c r="K16" s="85">
        <v>18</v>
      </c>
      <c r="L16" s="85">
        <v>19</v>
      </c>
      <c r="M16" s="85">
        <v>32</v>
      </c>
    </row>
    <row r="17" spans="2:13" ht="15" customHeight="1">
      <c r="B17" s="84" t="s">
        <v>339</v>
      </c>
      <c r="C17" s="47">
        <v>495</v>
      </c>
      <c r="D17" s="85">
        <v>1</v>
      </c>
      <c r="E17" s="85" t="s">
        <v>284</v>
      </c>
      <c r="F17" s="85">
        <v>3</v>
      </c>
      <c r="G17" s="85">
        <v>4</v>
      </c>
      <c r="H17" s="85">
        <v>8</v>
      </c>
      <c r="I17" s="85">
        <v>31</v>
      </c>
      <c r="J17" s="85">
        <v>63</v>
      </c>
      <c r="K17" s="85">
        <v>88</v>
      </c>
      <c r="L17" s="85">
        <v>125</v>
      </c>
      <c r="M17" s="85">
        <v>172</v>
      </c>
    </row>
    <row r="18" spans="2:13" ht="15" customHeight="1">
      <c r="B18" s="84" t="s">
        <v>340</v>
      </c>
      <c r="C18" s="47">
        <v>1186</v>
      </c>
      <c r="D18" s="85">
        <v>9</v>
      </c>
      <c r="E18" s="85" t="s">
        <v>284</v>
      </c>
      <c r="F18" s="85">
        <v>8</v>
      </c>
      <c r="G18" s="85">
        <v>11</v>
      </c>
      <c r="H18" s="85">
        <v>27</v>
      </c>
      <c r="I18" s="85">
        <v>63</v>
      </c>
      <c r="J18" s="85">
        <v>135</v>
      </c>
      <c r="K18" s="85">
        <v>230</v>
      </c>
      <c r="L18" s="85">
        <v>282</v>
      </c>
      <c r="M18" s="85">
        <v>421</v>
      </c>
    </row>
    <row r="19" spans="2:13" ht="15" customHeight="1">
      <c r="B19" s="84" t="s">
        <v>341</v>
      </c>
      <c r="C19" s="47">
        <v>224</v>
      </c>
      <c r="D19" s="85" t="s">
        <v>284</v>
      </c>
      <c r="E19" s="85" t="s">
        <v>284</v>
      </c>
      <c r="F19" s="85">
        <v>4</v>
      </c>
      <c r="G19" s="85">
        <v>3</v>
      </c>
      <c r="H19" s="85">
        <v>2</v>
      </c>
      <c r="I19" s="85">
        <v>11</v>
      </c>
      <c r="J19" s="85">
        <v>22</v>
      </c>
      <c r="K19" s="85">
        <v>44</v>
      </c>
      <c r="L19" s="85">
        <v>60</v>
      </c>
      <c r="M19" s="85">
        <v>78</v>
      </c>
    </row>
    <row r="20" spans="2:13" ht="12.75" customHeight="1">
      <c r="B20" s="84"/>
      <c r="C20" s="47"/>
      <c r="D20" s="85"/>
      <c r="E20" s="85"/>
      <c r="F20" s="85"/>
      <c r="G20" s="85"/>
      <c r="H20" s="85"/>
      <c r="I20" s="85"/>
      <c r="J20" s="85"/>
      <c r="K20" s="85"/>
      <c r="L20" s="85"/>
      <c r="M20" s="85"/>
    </row>
    <row r="21" spans="2:13" ht="15" customHeight="1">
      <c r="B21" s="84" t="s">
        <v>342</v>
      </c>
      <c r="C21" s="47">
        <v>1796</v>
      </c>
      <c r="D21" s="85">
        <v>15</v>
      </c>
      <c r="E21" s="85">
        <v>6</v>
      </c>
      <c r="F21" s="85">
        <v>20</v>
      </c>
      <c r="G21" s="85">
        <v>22</v>
      </c>
      <c r="H21" s="85">
        <v>41</v>
      </c>
      <c r="I21" s="85">
        <v>114</v>
      </c>
      <c r="J21" s="85">
        <v>226</v>
      </c>
      <c r="K21" s="85">
        <v>300</v>
      </c>
      <c r="L21" s="85">
        <v>440</v>
      </c>
      <c r="M21" s="85">
        <v>612</v>
      </c>
    </row>
    <row r="22" spans="2:13" ht="15" customHeight="1">
      <c r="B22" s="84" t="s">
        <v>343</v>
      </c>
      <c r="C22" s="47">
        <v>422</v>
      </c>
      <c r="D22" s="85">
        <v>4</v>
      </c>
      <c r="E22" s="85">
        <v>1</v>
      </c>
      <c r="F22" s="85">
        <v>5</v>
      </c>
      <c r="G22" s="85">
        <v>2</v>
      </c>
      <c r="H22" s="85">
        <v>11</v>
      </c>
      <c r="I22" s="85">
        <v>26</v>
      </c>
      <c r="J22" s="85">
        <v>55</v>
      </c>
      <c r="K22" s="85">
        <v>86</v>
      </c>
      <c r="L22" s="85">
        <v>117</v>
      </c>
      <c r="M22" s="85">
        <v>115</v>
      </c>
    </row>
    <row r="23" spans="2:13" ht="15" customHeight="1">
      <c r="B23" s="84" t="s">
        <v>344</v>
      </c>
      <c r="C23" s="47">
        <v>1403</v>
      </c>
      <c r="D23" s="85">
        <v>9</v>
      </c>
      <c r="E23" s="85">
        <v>8</v>
      </c>
      <c r="F23" s="85">
        <v>11</v>
      </c>
      <c r="G23" s="85">
        <v>23</v>
      </c>
      <c r="H23" s="85">
        <v>29</v>
      </c>
      <c r="I23" s="85">
        <v>87</v>
      </c>
      <c r="J23" s="85">
        <v>241</v>
      </c>
      <c r="K23" s="85">
        <v>236</v>
      </c>
      <c r="L23" s="85">
        <v>346</v>
      </c>
      <c r="M23" s="85">
        <v>413</v>
      </c>
    </row>
    <row r="24" spans="2:13" ht="15" customHeight="1">
      <c r="B24" s="84" t="s">
        <v>345</v>
      </c>
      <c r="C24" s="47">
        <v>516</v>
      </c>
      <c r="D24" s="85">
        <v>5</v>
      </c>
      <c r="E24" s="85">
        <v>5</v>
      </c>
      <c r="F24" s="85">
        <v>5</v>
      </c>
      <c r="G24" s="85">
        <v>5</v>
      </c>
      <c r="H24" s="85">
        <v>4</v>
      </c>
      <c r="I24" s="85">
        <v>37</v>
      </c>
      <c r="J24" s="85">
        <v>61</v>
      </c>
      <c r="K24" s="85">
        <v>103</v>
      </c>
      <c r="L24" s="85">
        <v>141</v>
      </c>
      <c r="M24" s="85">
        <v>150</v>
      </c>
    </row>
    <row r="25" spans="2:13" ht="15" customHeight="1">
      <c r="B25" s="84" t="s">
        <v>346</v>
      </c>
      <c r="C25" s="47">
        <v>293</v>
      </c>
      <c r="D25" s="85">
        <v>1</v>
      </c>
      <c r="E25" s="85">
        <v>1</v>
      </c>
      <c r="F25" s="85">
        <v>2</v>
      </c>
      <c r="G25" s="85">
        <v>5</v>
      </c>
      <c r="H25" s="85">
        <v>6</v>
      </c>
      <c r="I25" s="85">
        <v>10</v>
      </c>
      <c r="J25" s="85">
        <v>29</v>
      </c>
      <c r="K25" s="85">
        <v>59</v>
      </c>
      <c r="L25" s="85">
        <v>70</v>
      </c>
      <c r="M25" s="85">
        <v>110</v>
      </c>
    </row>
    <row r="26" spans="2:13" ht="12.75" customHeight="1">
      <c r="B26" s="84"/>
      <c r="C26" s="47"/>
      <c r="D26" s="85"/>
      <c r="E26" s="85"/>
      <c r="F26" s="85"/>
      <c r="G26" s="85"/>
      <c r="H26" s="85"/>
      <c r="I26" s="85"/>
      <c r="J26" s="85"/>
      <c r="K26" s="85"/>
      <c r="L26" s="85"/>
      <c r="M26" s="85"/>
    </row>
    <row r="27" spans="2:13" ht="15" customHeight="1">
      <c r="B27" s="84" t="s">
        <v>347</v>
      </c>
      <c r="C27" s="47">
        <v>324</v>
      </c>
      <c r="D27" s="85" t="s">
        <v>284</v>
      </c>
      <c r="E27" s="85" t="s">
        <v>284</v>
      </c>
      <c r="F27" s="85">
        <v>2</v>
      </c>
      <c r="G27" s="85">
        <v>2</v>
      </c>
      <c r="H27" s="85">
        <v>8</v>
      </c>
      <c r="I27" s="85">
        <v>23</v>
      </c>
      <c r="J27" s="85">
        <v>44</v>
      </c>
      <c r="K27" s="85">
        <v>71</v>
      </c>
      <c r="L27" s="85">
        <v>80</v>
      </c>
      <c r="M27" s="85">
        <v>94</v>
      </c>
    </row>
    <row r="28" spans="2:13" ht="15" customHeight="1">
      <c r="B28" s="84" t="s">
        <v>348</v>
      </c>
      <c r="C28" s="47">
        <v>386</v>
      </c>
      <c r="D28" s="85">
        <v>2</v>
      </c>
      <c r="E28" s="85">
        <v>3</v>
      </c>
      <c r="F28" s="85">
        <v>6</v>
      </c>
      <c r="G28" s="85">
        <v>2</v>
      </c>
      <c r="H28" s="85">
        <v>10</v>
      </c>
      <c r="I28" s="85">
        <v>30</v>
      </c>
      <c r="J28" s="85">
        <v>46</v>
      </c>
      <c r="K28" s="85">
        <v>67</v>
      </c>
      <c r="L28" s="85">
        <v>100</v>
      </c>
      <c r="M28" s="85">
        <v>120</v>
      </c>
    </row>
    <row r="29" spans="2:13" ht="15" customHeight="1">
      <c r="B29" s="84" t="s">
        <v>349</v>
      </c>
      <c r="C29" s="47">
        <v>406</v>
      </c>
      <c r="D29" s="85">
        <v>1</v>
      </c>
      <c r="E29" s="85">
        <v>1</v>
      </c>
      <c r="F29" s="85">
        <v>3</v>
      </c>
      <c r="G29" s="85">
        <v>7</v>
      </c>
      <c r="H29" s="85">
        <v>7</v>
      </c>
      <c r="I29" s="85">
        <v>26</v>
      </c>
      <c r="J29" s="85">
        <v>58</v>
      </c>
      <c r="K29" s="85">
        <v>93</v>
      </c>
      <c r="L29" s="85">
        <v>114</v>
      </c>
      <c r="M29" s="85">
        <v>96</v>
      </c>
    </row>
    <row r="30" spans="2:13" ht="15" customHeight="1">
      <c r="B30" s="84" t="s">
        <v>350</v>
      </c>
      <c r="C30" s="47">
        <v>664</v>
      </c>
      <c r="D30" s="85">
        <v>5</v>
      </c>
      <c r="E30" s="85">
        <v>1</v>
      </c>
      <c r="F30" s="85">
        <v>4</v>
      </c>
      <c r="G30" s="85">
        <v>8</v>
      </c>
      <c r="H30" s="85">
        <v>17</v>
      </c>
      <c r="I30" s="85">
        <v>33</v>
      </c>
      <c r="J30" s="85">
        <v>60</v>
      </c>
      <c r="K30" s="85">
        <v>107</v>
      </c>
      <c r="L30" s="85">
        <v>175</v>
      </c>
      <c r="M30" s="85">
        <v>254</v>
      </c>
    </row>
    <row r="31" spans="2:13" ht="15" customHeight="1">
      <c r="B31" s="84" t="s">
        <v>351</v>
      </c>
      <c r="C31" s="47">
        <v>171</v>
      </c>
      <c r="D31" s="85" t="s">
        <v>284</v>
      </c>
      <c r="E31" s="85" t="s">
        <v>284</v>
      </c>
      <c r="F31" s="85">
        <v>1</v>
      </c>
      <c r="G31" s="85">
        <v>1</v>
      </c>
      <c r="H31" s="85">
        <v>3</v>
      </c>
      <c r="I31" s="85">
        <v>7</v>
      </c>
      <c r="J31" s="85">
        <v>28</v>
      </c>
      <c r="K31" s="85">
        <v>35</v>
      </c>
      <c r="L31" s="85">
        <v>50</v>
      </c>
      <c r="M31" s="85">
        <v>46</v>
      </c>
    </row>
    <row r="32" spans="2:13" ht="12.75" customHeight="1">
      <c r="B32" s="84"/>
      <c r="C32" s="47"/>
      <c r="D32" s="85"/>
      <c r="E32" s="85"/>
      <c r="F32" s="85"/>
      <c r="G32" s="85"/>
      <c r="H32" s="85"/>
      <c r="I32" s="85"/>
      <c r="J32" s="85"/>
      <c r="K32" s="85"/>
      <c r="L32" s="85"/>
      <c r="M32" s="85"/>
    </row>
    <row r="33" spans="2:13" ht="15" customHeight="1">
      <c r="B33" s="84" t="s">
        <v>352</v>
      </c>
      <c r="C33" s="47">
        <v>402</v>
      </c>
      <c r="D33" s="85">
        <v>3</v>
      </c>
      <c r="E33" s="85">
        <v>1</v>
      </c>
      <c r="F33" s="85">
        <v>2</v>
      </c>
      <c r="G33" s="85">
        <v>3</v>
      </c>
      <c r="H33" s="85">
        <v>8</v>
      </c>
      <c r="I33" s="85">
        <v>16</v>
      </c>
      <c r="J33" s="85">
        <v>50</v>
      </c>
      <c r="K33" s="85">
        <v>74</v>
      </c>
      <c r="L33" s="85">
        <v>100</v>
      </c>
      <c r="M33" s="85">
        <v>145</v>
      </c>
    </row>
    <row r="34" spans="2:13" ht="15" customHeight="1">
      <c r="B34" s="84" t="s">
        <v>353</v>
      </c>
      <c r="C34" s="47">
        <v>287</v>
      </c>
      <c r="D34" s="85">
        <v>1</v>
      </c>
      <c r="E34" s="85" t="s">
        <v>284</v>
      </c>
      <c r="F34" s="85">
        <v>1</v>
      </c>
      <c r="G34" s="85">
        <v>1</v>
      </c>
      <c r="H34" s="85">
        <v>5</v>
      </c>
      <c r="I34" s="85">
        <v>11</v>
      </c>
      <c r="J34" s="85">
        <v>23</v>
      </c>
      <c r="K34" s="85">
        <v>38</v>
      </c>
      <c r="L34" s="85">
        <v>78</v>
      </c>
      <c r="M34" s="85">
        <v>129</v>
      </c>
    </row>
    <row r="35" spans="2:13" ht="15" customHeight="1">
      <c r="B35" s="84" t="s">
        <v>354</v>
      </c>
      <c r="C35" s="47">
        <v>946</v>
      </c>
      <c r="D35" s="85">
        <v>7</v>
      </c>
      <c r="E35" s="85">
        <v>1</v>
      </c>
      <c r="F35" s="85">
        <v>13</v>
      </c>
      <c r="G35" s="85">
        <v>14</v>
      </c>
      <c r="H35" s="85">
        <v>19</v>
      </c>
      <c r="I35" s="85">
        <v>56</v>
      </c>
      <c r="J35" s="85">
        <v>120</v>
      </c>
      <c r="K35" s="85">
        <v>157</v>
      </c>
      <c r="L35" s="85">
        <v>236</v>
      </c>
      <c r="M35" s="85">
        <v>323</v>
      </c>
    </row>
    <row r="36" spans="2:13" ht="15" customHeight="1">
      <c r="B36" s="84" t="s">
        <v>355</v>
      </c>
      <c r="C36" s="47">
        <v>391</v>
      </c>
      <c r="D36" s="85">
        <v>1</v>
      </c>
      <c r="E36" s="85" t="s">
        <v>284</v>
      </c>
      <c r="F36" s="85">
        <v>3</v>
      </c>
      <c r="G36" s="85">
        <v>5</v>
      </c>
      <c r="H36" s="85">
        <v>7</v>
      </c>
      <c r="I36" s="85">
        <v>11</v>
      </c>
      <c r="J36" s="85">
        <v>39</v>
      </c>
      <c r="K36" s="85">
        <v>69</v>
      </c>
      <c r="L36" s="85">
        <v>84</v>
      </c>
      <c r="M36" s="85">
        <v>172</v>
      </c>
    </row>
    <row r="37" spans="2:13" ht="15" customHeight="1">
      <c r="B37" s="84" t="s">
        <v>356</v>
      </c>
      <c r="C37" s="47">
        <v>4587</v>
      </c>
      <c r="D37" s="85">
        <v>41</v>
      </c>
      <c r="E37" s="85">
        <v>8</v>
      </c>
      <c r="F37" s="85">
        <v>55</v>
      </c>
      <c r="G37" s="85">
        <v>91</v>
      </c>
      <c r="H37" s="85">
        <v>128</v>
      </c>
      <c r="I37" s="85">
        <v>330</v>
      </c>
      <c r="J37" s="85">
        <v>679</v>
      </c>
      <c r="K37" s="85">
        <v>861</v>
      </c>
      <c r="L37" s="85">
        <v>1106</v>
      </c>
      <c r="M37" s="85">
        <v>1288</v>
      </c>
    </row>
    <row r="38" spans="2:13" ht="12.75" customHeight="1">
      <c r="B38" s="84"/>
      <c r="C38" s="47"/>
      <c r="D38" s="85"/>
      <c r="E38" s="85"/>
      <c r="F38" s="85"/>
      <c r="G38" s="85"/>
      <c r="H38" s="85"/>
      <c r="I38" s="85"/>
      <c r="J38" s="85"/>
      <c r="K38" s="85"/>
      <c r="L38" s="85"/>
      <c r="M38" s="85"/>
    </row>
    <row r="39" spans="2:13" ht="15" customHeight="1">
      <c r="B39" s="84" t="s">
        <v>357</v>
      </c>
      <c r="C39" s="47">
        <v>318</v>
      </c>
      <c r="D39" s="85">
        <v>3</v>
      </c>
      <c r="E39" s="85" t="s">
        <v>284</v>
      </c>
      <c r="F39" s="85">
        <v>5</v>
      </c>
      <c r="G39" s="85">
        <v>2</v>
      </c>
      <c r="H39" s="85">
        <v>4</v>
      </c>
      <c r="I39" s="85">
        <v>18</v>
      </c>
      <c r="J39" s="85">
        <v>39</v>
      </c>
      <c r="K39" s="85">
        <v>69</v>
      </c>
      <c r="L39" s="85">
        <v>97</v>
      </c>
      <c r="M39" s="85">
        <v>81</v>
      </c>
    </row>
    <row r="40" spans="2:13" ht="15" customHeight="1">
      <c r="B40" s="84" t="s">
        <v>358</v>
      </c>
      <c r="C40" s="47">
        <v>203</v>
      </c>
      <c r="D40" s="85">
        <v>1</v>
      </c>
      <c r="E40" s="85">
        <v>1</v>
      </c>
      <c r="F40" s="85" t="s">
        <v>284</v>
      </c>
      <c r="G40" s="85">
        <v>2</v>
      </c>
      <c r="H40" s="85">
        <v>3</v>
      </c>
      <c r="I40" s="85">
        <v>14</v>
      </c>
      <c r="J40" s="85">
        <v>18</v>
      </c>
      <c r="K40" s="85">
        <v>37</v>
      </c>
      <c r="L40" s="85">
        <v>56</v>
      </c>
      <c r="M40" s="85">
        <v>71</v>
      </c>
    </row>
    <row r="41" spans="2:13" ht="15" customHeight="1">
      <c r="B41" s="84" t="s">
        <v>359</v>
      </c>
      <c r="C41" s="47">
        <v>817</v>
      </c>
      <c r="D41" s="85">
        <v>6</v>
      </c>
      <c r="E41" s="85">
        <v>1</v>
      </c>
      <c r="F41" s="85">
        <v>4</v>
      </c>
      <c r="G41" s="85">
        <v>5</v>
      </c>
      <c r="H41" s="85">
        <v>17</v>
      </c>
      <c r="I41" s="85">
        <v>32</v>
      </c>
      <c r="J41" s="85">
        <v>95</v>
      </c>
      <c r="K41" s="85">
        <v>112</v>
      </c>
      <c r="L41" s="85">
        <v>209</v>
      </c>
      <c r="M41" s="85">
        <v>336</v>
      </c>
    </row>
    <row r="42" spans="2:13" ht="15" customHeight="1">
      <c r="B42" s="84" t="s">
        <v>360</v>
      </c>
      <c r="C42" s="47">
        <v>430</v>
      </c>
      <c r="D42" s="85">
        <v>4</v>
      </c>
      <c r="E42" s="85">
        <v>4</v>
      </c>
      <c r="F42" s="85">
        <v>2</v>
      </c>
      <c r="G42" s="85">
        <v>6</v>
      </c>
      <c r="H42" s="85">
        <v>7</v>
      </c>
      <c r="I42" s="85">
        <v>19</v>
      </c>
      <c r="J42" s="85">
        <v>45</v>
      </c>
      <c r="K42" s="85">
        <v>81</v>
      </c>
      <c r="L42" s="85">
        <v>93</v>
      </c>
      <c r="M42" s="85">
        <v>169</v>
      </c>
    </row>
    <row r="43" spans="2:13" ht="15" customHeight="1">
      <c r="B43" s="84" t="s">
        <v>361</v>
      </c>
      <c r="C43" s="47">
        <v>488</v>
      </c>
      <c r="D43" s="85" t="s">
        <v>284</v>
      </c>
      <c r="E43" s="85" t="s">
        <v>284</v>
      </c>
      <c r="F43" s="85">
        <v>8</v>
      </c>
      <c r="G43" s="85">
        <v>5</v>
      </c>
      <c r="H43" s="85">
        <v>13</v>
      </c>
      <c r="I43" s="85">
        <v>29</v>
      </c>
      <c r="J43" s="85">
        <v>65</v>
      </c>
      <c r="K43" s="85">
        <v>101</v>
      </c>
      <c r="L43" s="85">
        <v>134</v>
      </c>
      <c r="M43" s="85">
        <v>133</v>
      </c>
    </row>
    <row r="44" spans="2:13" ht="12.75" customHeight="1">
      <c r="B44" s="84"/>
      <c r="C44" s="47"/>
      <c r="D44" s="85"/>
      <c r="E44" s="85"/>
      <c r="F44" s="85"/>
      <c r="G44" s="85"/>
      <c r="H44" s="85"/>
      <c r="I44" s="85"/>
      <c r="J44" s="85"/>
      <c r="K44" s="85"/>
      <c r="L44" s="85"/>
      <c r="M44" s="85"/>
    </row>
    <row r="45" spans="2:13" ht="15" customHeight="1">
      <c r="B45" s="84" t="s">
        <v>362</v>
      </c>
      <c r="C45" s="47">
        <v>354</v>
      </c>
      <c r="D45" s="85">
        <v>2</v>
      </c>
      <c r="E45" s="85">
        <v>2</v>
      </c>
      <c r="F45" s="85">
        <v>1</v>
      </c>
      <c r="G45" s="85">
        <v>1</v>
      </c>
      <c r="H45" s="85">
        <v>8</v>
      </c>
      <c r="I45" s="85">
        <v>17</v>
      </c>
      <c r="J45" s="85">
        <v>32</v>
      </c>
      <c r="K45" s="85">
        <v>69</v>
      </c>
      <c r="L45" s="85">
        <v>87</v>
      </c>
      <c r="M45" s="85">
        <v>135</v>
      </c>
    </row>
    <row r="46" spans="2:13" ht="15" customHeight="1">
      <c r="B46" s="84" t="s">
        <v>363</v>
      </c>
      <c r="C46" s="47">
        <v>479</v>
      </c>
      <c r="D46" s="85" t="s">
        <v>284</v>
      </c>
      <c r="E46" s="85">
        <v>1</v>
      </c>
      <c r="F46" s="85">
        <v>6</v>
      </c>
      <c r="G46" s="85">
        <v>2</v>
      </c>
      <c r="H46" s="85">
        <v>9</v>
      </c>
      <c r="I46" s="85">
        <v>28</v>
      </c>
      <c r="J46" s="85">
        <v>56</v>
      </c>
      <c r="K46" s="85">
        <v>76</v>
      </c>
      <c r="L46" s="85">
        <v>134</v>
      </c>
      <c r="M46" s="85">
        <v>167</v>
      </c>
    </row>
    <row r="47" spans="2:13" ht="15" customHeight="1">
      <c r="B47" s="84" t="s">
        <v>364</v>
      </c>
      <c r="C47" s="47">
        <v>2101</v>
      </c>
      <c r="D47" s="85">
        <v>21</v>
      </c>
      <c r="E47" s="85">
        <v>7</v>
      </c>
      <c r="F47" s="85">
        <v>24</v>
      </c>
      <c r="G47" s="85">
        <v>43</v>
      </c>
      <c r="H47" s="85">
        <v>58</v>
      </c>
      <c r="I47" s="85">
        <v>144</v>
      </c>
      <c r="J47" s="85">
        <v>301</v>
      </c>
      <c r="K47" s="85">
        <v>358</v>
      </c>
      <c r="L47" s="85">
        <v>493</v>
      </c>
      <c r="M47" s="85">
        <v>652</v>
      </c>
    </row>
    <row r="48" spans="2:13" ht="15" customHeight="1">
      <c r="B48" s="84" t="s">
        <v>365</v>
      </c>
      <c r="C48" s="47">
        <v>529</v>
      </c>
      <c r="D48" s="85">
        <v>3</v>
      </c>
      <c r="E48" s="85">
        <v>1</v>
      </c>
      <c r="F48" s="85">
        <v>8</v>
      </c>
      <c r="G48" s="85">
        <v>13</v>
      </c>
      <c r="H48" s="85">
        <v>19</v>
      </c>
      <c r="I48" s="85">
        <v>33</v>
      </c>
      <c r="J48" s="85">
        <v>79</v>
      </c>
      <c r="K48" s="85">
        <v>109</v>
      </c>
      <c r="L48" s="85">
        <v>135</v>
      </c>
      <c r="M48" s="85">
        <v>129</v>
      </c>
    </row>
    <row r="49" spans="2:13" ht="15" customHeight="1">
      <c r="B49" s="84" t="s">
        <v>366</v>
      </c>
      <c r="C49" s="47">
        <v>399</v>
      </c>
      <c r="D49" s="85">
        <v>2</v>
      </c>
      <c r="E49" s="85">
        <v>2</v>
      </c>
      <c r="F49" s="85">
        <v>2</v>
      </c>
      <c r="G49" s="85">
        <v>7</v>
      </c>
      <c r="H49" s="85">
        <v>5</v>
      </c>
      <c r="I49" s="85">
        <v>22</v>
      </c>
      <c r="J49" s="85">
        <v>42</v>
      </c>
      <c r="K49" s="85">
        <v>68</v>
      </c>
      <c r="L49" s="85">
        <v>127</v>
      </c>
      <c r="M49" s="85">
        <v>122</v>
      </c>
    </row>
    <row r="50" spans="2:13" ht="12.75" customHeight="1">
      <c r="B50" s="84"/>
      <c r="C50" s="47"/>
      <c r="D50" s="85"/>
      <c r="E50" s="85"/>
      <c r="F50" s="85"/>
      <c r="G50" s="85"/>
      <c r="H50" s="85"/>
      <c r="I50" s="85"/>
      <c r="J50" s="85"/>
      <c r="K50" s="85"/>
      <c r="L50" s="85"/>
      <c r="M50" s="85"/>
    </row>
    <row r="51" spans="2:13" ht="15" customHeight="1">
      <c r="B51" s="84" t="s">
        <v>367</v>
      </c>
      <c r="C51" s="47">
        <v>181</v>
      </c>
      <c r="D51" s="85">
        <v>1</v>
      </c>
      <c r="E51" s="85" t="s">
        <v>284</v>
      </c>
      <c r="F51" s="85">
        <v>1</v>
      </c>
      <c r="G51" s="85" t="s">
        <v>284</v>
      </c>
      <c r="H51" s="85">
        <v>1</v>
      </c>
      <c r="I51" s="85">
        <v>8</v>
      </c>
      <c r="J51" s="85">
        <v>15</v>
      </c>
      <c r="K51" s="85">
        <v>30</v>
      </c>
      <c r="L51" s="85">
        <v>42</v>
      </c>
      <c r="M51" s="85">
        <v>83</v>
      </c>
    </row>
    <row r="52" spans="2:13" ht="15" customHeight="1">
      <c r="B52" s="84" t="s">
        <v>368</v>
      </c>
      <c r="C52" s="47">
        <v>467</v>
      </c>
      <c r="D52" s="85">
        <v>2</v>
      </c>
      <c r="E52" s="85" t="s">
        <v>284</v>
      </c>
      <c r="F52" s="85">
        <v>5</v>
      </c>
      <c r="G52" s="85">
        <v>6</v>
      </c>
      <c r="H52" s="85">
        <v>14</v>
      </c>
      <c r="I52" s="85">
        <v>24</v>
      </c>
      <c r="J52" s="85">
        <v>60</v>
      </c>
      <c r="K52" s="85">
        <v>102</v>
      </c>
      <c r="L52" s="85">
        <v>105</v>
      </c>
      <c r="M52" s="85">
        <v>149</v>
      </c>
    </row>
    <row r="53" spans="2:13" ht="15" customHeight="1">
      <c r="B53" s="84" t="s">
        <v>369</v>
      </c>
      <c r="C53" s="47">
        <v>1636</v>
      </c>
      <c r="D53" s="85">
        <v>8</v>
      </c>
      <c r="E53" s="85">
        <v>5</v>
      </c>
      <c r="F53" s="85">
        <v>13</v>
      </c>
      <c r="G53" s="85">
        <v>23</v>
      </c>
      <c r="H53" s="85">
        <v>38</v>
      </c>
      <c r="I53" s="85">
        <v>113</v>
      </c>
      <c r="J53" s="85">
        <v>205</v>
      </c>
      <c r="K53" s="85">
        <v>294</v>
      </c>
      <c r="L53" s="85">
        <v>382</v>
      </c>
      <c r="M53" s="85">
        <v>555</v>
      </c>
    </row>
    <row r="54" spans="2:13" ht="15" customHeight="1">
      <c r="B54" s="84" t="s">
        <v>370</v>
      </c>
      <c r="C54" s="47">
        <v>2059</v>
      </c>
      <c r="D54" s="85">
        <v>16</v>
      </c>
      <c r="E54" s="85">
        <v>8</v>
      </c>
      <c r="F54" s="85">
        <v>27</v>
      </c>
      <c r="G54" s="85">
        <v>36</v>
      </c>
      <c r="H54" s="85">
        <v>45</v>
      </c>
      <c r="I54" s="85">
        <v>105</v>
      </c>
      <c r="J54" s="85">
        <v>281</v>
      </c>
      <c r="K54" s="85">
        <v>354</v>
      </c>
      <c r="L54" s="85">
        <v>493</v>
      </c>
      <c r="M54" s="85">
        <v>694</v>
      </c>
    </row>
    <row r="55" spans="2:13" ht="15" customHeight="1">
      <c r="B55" s="84" t="s">
        <v>371</v>
      </c>
      <c r="C55" s="47">
        <v>181</v>
      </c>
      <c r="D55" s="85">
        <v>3</v>
      </c>
      <c r="E55" s="85">
        <v>1</v>
      </c>
      <c r="F55" s="85">
        <v>3</v>
      </c>
      <c r="G55" s="85">
        <v>2</v>
      </c>
      <c r="H55" s="85">
        <v>4</v>
      </c>
      <c r="I55" s="85">
        <v>10</v>
      </c>
      <c r="J55" s="85">
        <v>31</v>
      </c>
      <c r="K55" s="85">
        <v>31</v>
      </c>
      <c r="L55" s="85">
        <v>49</v>
      </c>
      <c r="M55" s="85">
        <v>47</v>
      </c>
    </row>
    <row r="56" spans="2:13" ht="12.75" customHeight="1">
      <c r="B56" s="11"/>
      <c r="C56" s="11"/>
      <c r="D56" s="85"/>
      <c r="E56" s="85"/>
      <c r="F56" s="85"/>
      <c r="G56" s="85"/>
      <c r="H56" s="85"/>
      <c r="I56" s="85"/>
      <c r="J56" s="85"/>
      <c r="K56" s="85"/>
      <c r="L56" s="85"/>
      <c r="M56" s="85"/>
    </row>
    <row r="57" spans="2:13">
      <c r="B57" s="84" t="s">
        <v>372</v>
      </c>
      <c r="C57" s="85">
        <v>4606</v>
      </c>
      <c r="D57" s="85">
        <v>52</v>
      </c>
      <c r="E57" s="85">
        <v>16</v>
      </c>
      <c r="F57" s="85">
        <v>35</v>
      </c>
      <c r="G57" s="85">
        <v>75</v>
      </c>
      <c r="H57" s="85">
        <v>108</v>
      </c>
      <c r="I57" s="85">
        <v>278</v>
      </c>
      <c r="J57" s="85">
        <v>595</v>
      </c>
      <c r="K57" s="85">
        <v>708</v>
      </c>
      <c r="L57" s="85">
        <v>1006</v>
      </c>
      <c r="M57" s="85">
        <v>1733</v>
      </c>
    </row>
    <row r="58" spans="2:13">
      <c r="B58" s="84" t="s">
        <v>373</v>
      </c>
      <c r="C58" s="85">
        <v>19</v>
      </c>
      <c r="D58" s="85" t="s">
        <v>284</v>
      </c>
      <c r="E58" s="85" t="s">
        <v>284</v>
      </c>
      <c r="F58" s="85" t="s">
        <v>284</v>
      </c>
      <c r="G58" s="85" t="s">
        <v>284</v>
      </c>
      <c r="H58" s="85" t="s">
        <v>284</v>
      </c>
      <c r="I58" s="85">
        <v>2</v>
      </c>
      <c r="J58" s="85">
        <v>2</v>
      </c>
      <c r="K58" s="85">
        <v>2</v>
      </c>
      <c r="L58" s="85">
        <v>7</v>
      </c>
      <c r="M58" s="85">
        <v>6</v>
      </c>
    </row>
    <row r="59" spans="2:13">
      <c r="B59" s="84" t="s">
        <v>374</v>
      </c>
      <c r="C59" s="85">
        <v>162</v>
      </c>
      <c r="D59" s="85" t="s">
        <v>284</v>
      </c>
      <c r="E59" s="85">
        <v>1</v>
      </c>
      <c r="F59" s="85">
        <v>2</v>
      </c>
      <c r="G59" s="85">
        <v>1</v>
      </c>
      <c r="H59" s="85">
        <v>6</v>
      </c>
      <c r="I59" s="85">
        <v>14</v>
      </c>
      <c r="J59" s="85">
        <v>14</v>
      </c>
      <c r="K59" s="85">
        <v>38</v>
      </c>
      <c r="L59" s="85">
        <v>47</v>
      </c>
      <c r="M59" s="85">
        <v>39</v>
      </c>
    </row>
    <row r="60" spans="2:13">
      <c r="B60" s="84" t="s">
        <v>375</v>
      </c>
      <c r="C60" s="85">
        <v>846</v>
      </c>
      <c r="D60" s="85">
        <v>5</v>
      </c>
      <c r="E60" s="85">
        <v>1</v>
      </c>
      <c r="F60" s="85">
        <v>4</v>
      </c>
      <c r="G60" s="85">
        <v>8</v>
      </c>
      <c r="H60" s="85">
        <v>21</v>
      </c>
      <c r="I60" s="85">
        <v>42</v>
      </c>
      <c r="J60" s="85">
        <v>106</v>
      </c>
      <c r="K60" s="85">
        <v>198</v>
      </c>
      <c r="L60" s="85">
        <v>235</v>
      </c>
      <c r="M60" s="85">
        <v>226</v>
      </c>
    </row>
    <row r="61" spans="2:13">
      <c r="B61" s="84" t="s">
        <v>376</v>
      </c>
      <c r="C61" s="85">
        <v>242</v>
      </c>
      <c r="D61" s="85">
        <v>3</v>
      </c>
      <c r="E61" s="85">
        <v>1</v>
      </c>
      <c r="F61" s="85">
        <v>3</v>
      </c>
      <c r="G61" s="85">
        <v>5</v>
      </c>
      <c r="H61" s="85">
        <v>5</v>
      </c>
      <c r="I61" s="85">
        <v>8</v>
      </c>
      <c r="J61" s="85">
        <v>17</v>
      </c>
      <c r="K61" s="85">
        <v>34</v>
      </c>
      <c r="L61" s="85">
        <v>63</v>
      </c>
      <c r="M61" s="85">
        <v>103</v>
      </c>
    </row>
    <row r="62" spans="2:13">
      <c r="B62" s="84"/>
      <c r="C62" s="85"/>
      <c r="D62" s="85"/>
      <c r="E62" s="85"/>
      <c r="F62" s="85"/>
      <c r="G62" s="85"/>
      <c r="H62" s="85"/>
      <c r="I62" s="85"/>
      <c r="J62" s="85"/>
      <c r="K62" s="85"/>
      <c r="L62" s="85"/>
      <c r="M62" s="85"/>
    </row>
    <row r="63" spans="2:13">
      <c r="B63" s="84" t="s">
        <v>377</v>
      </c>
      <c r="C63" s="85">
        <v>1016</v>
      </c>
      <c r="D63" s="85">
        <v>9</v>
      </c>
      <c r="E63" s="85">
        <v>3</v>
      </c>
      <c r="F63" s="85">
        <v>13</v>
      </c>
      <c r="G63" s="85">
        <v>14</v>
      </c>
      <c r="H63" s="85">
        <v>21</v>
      </c>
      <c r="I63" s="85">
        <v>51</v>
      </c>
      <c r="J63" s="85">
        <v>141</v>
      </c>
      <c r="K63" s="85">
        <v>184</v>
      </c>
      <c r="L63" s="85">
        <v>258</v>
      </c>
      <c r="M63" s="85">
        <v>322</v>
      </c>
    </row>
    <row r="64" spans="2:13">
      <c r="B64" s="84" t="s">
        <v>378</v>
      </c>
      <c r="C64" s="85">
        <v>1446</v>
      </c>
      <c r="D64" s="85">
        <v>13</v>
      </c>
      <c r="E64" s="85">
        <v>5</v>
      </c>
      <c r="F64" s="85">
        <v>20</v>
      </c>
      <c r="G64" s="85">
        <v>24</v>
      </c>
      <c r="H64" s="85">
        <v>42</v>
      </c>
      <c r="I64" s="85">
        <v>94</v>
      </c>
      <c r="J64" s="85">
        <v>172</v>
      </c>
      <c r="K64" s="85">
        <v>270</v>
      </c>
      <c r="L64" s="85">
        <v>318</v>
      </c>
      <c r="M64" s="85">
        <v>488</v>
      </c>
    </row>
    <row r="65" spans="2:13">
      <c r="B65" s="84" t="s">
        <v>379</v>
      </c>
      <c r="C65" s="85">
        <v>73</v>
      </c>
      <c r="D65" s="85">
        <v>2</v>
      </c>
      <c r="E65" s="85" t="s">
        <v>284</v>
      </c>
      <c r="F65" s="85">
        <v>1</v>
      </c>
      <c r="G65" s="85" t="s">
        <v>284</v>
      </c>
      <c r="H65" s="85" t="s">
        <v>284</v>
      </c>
      <c r="I65" s="85">
        <v>4</v>
      </c>
      <c r="J65" s="85">
        <v>14</v>
      </c>
      <c r="K65" s="85">
        <v>10</v>
      </c>
      <c r="L65" s="85">
        <v>20</v>
      </c>
      <c r="M65" s="85">
        <v>22</v>
      </c>
    </row>
    <row r="66" spans="2:13">
      <c r="B66" s="84" t="s">
        <v>380</v>
      </c>
      <c r="C66" s="85">
        <v>136</v>
      </c>
      <c r="D66" s="85" t="s">
        <v>284</v>
      </c>
      <c r="E66" s="85" t="s">
        <v>284</v>
      </c>
      <c r="F66" s="85" t="s">
        <v>284</v>
      </c>
      <c r="G66" s="85">
        <v>1</v>
      </c>
      <c r="H66" s="85">
        <v>2</v>
      </c>
      <c r="I66" s="85">
        <v>3</v>
      </c>
      <c r="J66" s="85">
        <v>17</v>
      </c>
      <c r="K66" s="85">
        <v>26</v>
      </c>
      <c r="L66" s="85">
        <v>56</v>
      </c>
      <c r="M66" s="85">
        <v>31</v>
      </c>
    </row>
    <row r="67" spans="2:13">
      <c r="B67" s="84" t="s">
        <v>381</v>
      </c>
      <c r="C67" s="85">
        <v>8441</v>
      </c>
      <c r="D67" s="85">
        <v>48</v>
      </c>
      <c r="E67" s="85">
        <v>17</v>
      </c>
      <c r="F67" s="85">
        <v>84</v>
      </c>
      <c r="G67" s="85">
        <v>154</v>
      </c>
      <c r="H67" s="85">
        <v>224</v>
      </c>
      <c r="I67" s="85">
        <v>501</v>
      </c>
      <c r="J67" s="85">
        <v>1101</v>
      </c>
      <c r="K67" s="85">
        <v>1464</v>
      </c>
      <c r="L67" s="85">
        <v>2039</v>
      </c>
      <c r="M67" s="85">
        <v>2809</v>
      </c>
    </row>
    <row r="68" spans="2:13">
      <c r="B68" s="84"/>
      <c r="C68" s="85"/>
      <c r="D68" s="85"/>
      <c r="E68" s="85"/>
      <c r="F68" s="85"/>
      <c r="G68" s="85"/>
      <c r="H68" s="85"/>
      <c r="I68" s="85"/>
      <c r="J68" s="85"/>
      <c r="K68" s="85"/>
      <c r="L68" s="85"/>
      <c r="M68" s="85"/>
    </row>
    <row r="69" spans="2:13">
      <c r="B69" s="84" t="s">
        <v>382</v>
      </c>
      <c r="C69" s="85">
        <v>302</v>
      </c>
      <c r="D69" s="85">
        <v>2</v>
      </c>
      <c r="E69" s="85">
        <v>1</v>
      </c>
      <c r="F69" s="85">
        <v>2</v>
      </c>
      <c r="G69" s="85">
        <v>4</v>
      </c>
      <c r="H69" s="85">
        <v>3</v>
      </c>
      <c r="I69" s="85">
        <v>19</v>
      </c>
      <c r="J69" s="85">
        <v>41</v>
      </c>
      <c r="K69" s="85">
        <v>52</v>
      </c>
      <c r="L69" s="85">
        <v>78</v>
      </c>
      <c r="M69" s="85">
        <v>100</v>
      </c>
    </row>
    <row r="70" spans="2:13">
      <c r="B70" s="84" t="s">
        <v>383</v>
      </c>
      <c r="C70" s="85">
        <v>658</v>
      </c>
      <c r="D70" s="85">
        <v>1</v>
      </c>
      <c r="E70" s="85" t="s">
        <v>284</v>
      </c>
      <c r="F70" s="85">
        <v>3</v>
      </c>
      <c r="G70" s="85">
        <v>4</v>
      </c>
      <c r="H70" s="85">
        <v>11</v>
      </c>
      <c r="I70" s="85">
        <v>39</v>
      </c>
      <c r="J70" s="85">
        <v>86</v>
      </c>
      <c r="K70" s="85">
        <v>109</v>
      </c>
      <c r="L70" s="85">
        <v>168</v>
      </c>
      <c r="M70" s="85">
        <v>237</v>
      </c>
    </row>
    <row r="71" spans="2:13">
      <c r="B71" s="84" t="s">
        <v>384</v>
      </c>
      <c r="C71" s="85">
        <v>334</v>
      </c>
      <c r="D71" s="85">
        <v>2</v>
      </c>
      <c r="E71" s="85">
        <v>1</v>
      </c>
      <c r="F71" s="85">
        <v>3</v>
      </c>
      <c r="G71" s="85">
        <v>4</v>
      </c>
      <c r="H71" s="85">
        <v>4</v>
      </c>
      <c r="I71" s="85">
        <v>12</v>
      </c>
      <c r="J71" s="85">
        <v>37</v>
      </c>
      <c r="K71" s="85">
        <v>75</v>
      </c>
      <c r="L71" s="85">
        <v>87</v>
      </c>
      <c r="M71" s="85">
        <v>109</v>
      </c>
    </row>
    <row r="72" spans="2:13">
      <c r="B72" s="84" t="s">
        <v>385</v>
      </c>
      <c r="C72" s="85">
        <v>377</v>
      </c>
      <c r="D72" s="85">
        <v>4</v>
      </c>
      <c r="E72" s="85">
        <v>1</v>
      </c>
      <c r="F72" s="85">
        <v>2</v>
      </c>
      <c r="G72" s="85">
        <v>3</v>
      </c>
      <c r="H72" s="85">
        <v>7</v>
      </c>
      <c r="I72" s="85">
        <v>19</v>
      </c>
      <c r="J72" s="85">
        <v>54</v>
      </c>
      <c r="K72" s="85">
        <v>77</v>
      </c>
      <c r="L72" s="85">
        <v>109</v>
      </c>
      <c r="M72" s="85">
        <v>101</v>
      </c>
    </row>
    <row r="73" spans="2:13">
      <c r="B73" s="84" t="s">
        <v>386</v>
      </c>
      <c r="C73" s="85">
        <v>273</v>
      </c>
      <c r="D73" s="85">
        <v>1</v>
      </c>
      <c r="E73" s="85">
        <v>3</v>
      </c>
      <c r="F73" s="85">
        <v>4</v>
      </c>
      <c r="G73" s="85">
        <v>1</v>
      </c>
      <c r="H73" s="85">
        <v>7</v>
      </c>
      <c r="I73" s="85">
        <v>14</v>
      </c>
      <c r="J73" s="85">
        <v>28</v>
      </c>
      <c r="K73" s="85">
        <v>44</v>
      </c>
      <c r="L73" s="85">
        <v>59</v>
      </c>
      <c r="M73" s="85">
        <v>112</v>
      </c>
    </row>
    <row r="74" spans="2:13">
      <c r="B74" s="84"/>
      <c r="C74" s="85"/>
      <c r="D74" s="85"/>
      <c r="E74" s="85"/>
      <c r="F74" s="85"/>
      <c r="G74" s="85"/>
      <c r="H74" s="85"/>
      <c r="I74" s="85"/>
      <c r="J74" s="85"/>
      <c r="K74" s="85"/>
      <c r="L74" s="85"/>
      <c r="M74" s="85"/>
    </row>
    <row r="75" spans="2:13">
      <c r="B75" s="84" t="s">
        <v>387</v>
      </c>
      <c r="C75" s="85">
        <v>717</v>
      </c>
      <c r="D75" s="85">
        <v>6</v>
      </c>
      <c r="E75" s="85">
        <v>4</v>
      </c>
      <c r="F75" s="85">
        <v>3</v>
      </c>
      <c r="G75" s="85">
        <v>7</v>
      </c>
      <c r="H75" s="85">
        <v>8</v>
      </c>
      <c r="I75" s="85">
        <v>50</v>
      </c>
      <c r="J75" s="85">
        <v>80</v>
      </c>
      <c r="K75" s="85">
        <v>119</v>
      </c>
      <c r="L75" s="85">
        <v>166</v>
      </c>
      <c r="M75" s="85">
        <v>274</v>
      </c>
    </row>
    <row r="76" spans="2:13">
      <c r="B76" s="84" t="s">
        <v>388</v>
      </c>
      <c r="C76" s="85">
        <v>182</v>
      </c>
      <c r="D76" s="85">
        <v>2</v>
      </c>
      <c r="E76" s="85" t="s">
        <v>284</v>
      </c>
      <c r="F76" s="85">
        <v>1</v>
      </c>
      <c r="G76" s="85">
        <v>1</v>
      </c>
      <c r="H76" s="85">
        <v>2</v>
      </c>
      <c r="I76" s="85">
        <v>3</v>
      </c>
      <c r="J76" s="85">
        <v>28</v>
      </c>
      <c r="K76" s="85">
        <v>37</v>
      </c>
      <c r="L76" s="85">
        <v>52</v>
      </c>
      <c r="M76" s="85">
        <v>56</v>
      </c>
    </row>
    <row r="77" spans="2:13">
      <c r="B77" s="84" t="s">
        <v>389</v>
      </c>
      <c r="C77" s="85">
        <v>1458</v>
      </c>
      <c r="D77" s="85">
        <v>3</v>
      </c>
      <c r="E77" s="85" t="s">
        <v>284</v>
      </c>
      <c r="F77" s="85">
        <v>22</v>
      </c>
      <c r="G77" s="85">
        <v>28</v>
      </c>
      <c r="H77" s="85">
        <v>38</v>
      </c>
      <c r="I77" s="85">
        <v>93</v>
      </c>
      <c r="J77" s="85">
        <v>186</v>
      </c>
      <c r="K77" s="85">
        <v>290</v>
      </c>
      <c r="L77" s="85">
        <v>334</v>
      </c>
      <c r="M77" s="85">
        <v>464</v>
      </c>
    </row>
    <row r="78" spans="2:13">
      <c r="B78" s="84" t="s">
        <v>390</v>
      </c>
      <c r="C78" s="85">
        <v>617</v>
      </c>
      <c r="D78" s="85">
        <v>2</v>
      </c>
      <c r="E78" s="85">
        <v>3</v>
      </c>
      <c r="F78" s="85">
        <v>4</v>
      </c>
      <c r="G78" s="85">
        <v>6</v>
      </c>
      <c r="H78" s="85">
        <v>13</v>
      </c>
      <c r="I78" s="85">
        <v>37</v>
      </c>
      <c r="J78" s="85">
        <v>87</v>
      </c>
      <c r="K78" s="85">
        <v>137</v>
      </c>
      <c r="L78" s="85">
        <v>160</v>
      </c>
      <c r="M78" s="85">
        <v>168</v>
      </c>
    </row>
    <row r="79" spans="2:13">
      <c r="B79" s="84" t="s">
        <v>391</v>
      </c>
      <c r="C79" s="85">
        <v>139</v>
      </c>
      <c r="D79" s="85" t="s">
        <v>284</v>
      </c>
      <c r="E79" s="85">
        <v>1</v>
      </c>
      <c r="F79" s="85">
        <v>1</v>
      </c>
      <c r="G79" s="85" t="s">
        <v>284</v>
      </c>
      <c r="H79" s="85">
        <v>1</v>
      </c>
      <c r="I79" s="85">
        <v>4</v>
      </c>
      <c r="J79" s="85">
        <v>16</v>
      </c>
      <c r="K79" s="85">
        <v>26</v>
      </c>
      <c r="L79" s="85">
        <v>48</v>
      </c>
      <c r="M79" s="85">
        <v>42</v>
      </c>
    </row>
    <row r="80" spans="2:13">
      <c r="B80" s="84"/>
      <c r="C80" s="85"/>
      <c r="D80" s="85"/>
      <c r="E80" s="85"/>
      <c r="F80" s="85"/>
      <c r="G80" s="85"/>
      <c r="H80" s="85"/>
      <c r="I80" s="85"/>
      <c r="J80" s="85"/>
      <c r="K80" s="85"/>
      <c r="L80" s="85"/>
      <c r="M80" s="85"/>
    </row>
    <row r="81" spans="2:13">
      <c r="B81" s="84" t="s">
        <v>392</v>
      </c>
      <c r="C81" s="85">
        <v>1644</v>
      </c>
      <c r="D81" s="85">
        <v>15</v>
      </c>
      <c r="E81" s="85">
        <v>2</v>
      </c>
      <c r="F81" s="85">
        <v>22</v>
      </c>
      <c r="G81" s="85">
        <v>36</v>
      </c>
      <c r="H81" s="85">
        <v>43</v>
      </c>
      <c r="I81" s="85">
        <v>103</v>
      </c>
      <c r="J81" s="85">
        <v>227</v>
      </c>
      <c r="K81" s="85">
        <v>285</v>
      </c>
      <c r="L81" s="85">
        <v>404</v>
      </c>
      <c r="M81" s="85">
        <v>507</v>
      </c>
    </row>
    <row r="82" spans="2:13">
      <c r="B82" s="84" t="s">
        <v>393</v>
      </c>
      <c r="C82" s="85">
        <v>474</v>
      </c>
      <c r="D82" s="85">
        <v>6</v>
      </c>
      <c r="E82" s="85">
        <v>1</v>
      </c>
      <c r="F82" s="85">
        <v>8</v>
      </c>
      <c r="G82" s="85">
        <v>8</v>
      </c>
      <c r="H82" s="85">
        <v>11</v>
      </c>
      <c r="I82" s="85">
        <v>23</v>
      </c>
      <c r="J82" s="85">
        <v>72</v>
      </c>
      <c r="K82" s="85">
        <v>89</v>
      </c>
      <c r="L82" s="85">
        <v>124</v>
      </c>
      <c r="M82" s="85">
        <v>132</v>
      </c>
    </row>
    <row r="83" spans="2:13">
      <c r="B83" s="84" t="s">
        <v>394</v>
      </c>
      <c r="C83" s="85">
        <v>10319</v>
      </c>
      <c r="D83" s="85">
        <v>84</v>
      </c>
      <c r="E83" s="85">
        <v>23</v>
      </c>
      <c r="F83" s="85">
        <v>104</v>
      </c>
      <c r="G83" s="85">
        <v>147</v>
      </c>
      <c r="H83" s="85">
        <v>242</v>
      </c>
      <c r="I83" s="85">
        <v>559</v>
      </c>
      <c r="J83" s="85">
        <v>1288</v>
      </c>
      <c r="K83" s="85">
        <v>1689</v>
      </c>
      <c r="L83" s="85">
        <v>2400</v>
      </c>
      <c r="M83" s="85">
        <v>3783</v>
      </c>
    </row>
    <row r="84" spans="2:13">
      <c r="B84" s="84" t="s">
        <v>395</v>
      </c>
      <c r="C84" s="85">
        <v>268</v>
      </c>
      <c r="D84" s="85">
        <v>6</v>
      </c>
      <c r="E84" s="85" t="s">
        <v>284</v>
      </c>
      <c r="F84" s="85">
        <v>1</v>
      </c>
      <c r="G84" s="85">
        <v>3</v>
      </c>
      <c r="H84" s="85">
        <v>7</v>
      </c>
      <c r="I84" s="85">
        <v>19</v>
      </c>
      <c r="J84" s="85">
        <v>42</v>
      </c>
      <c r="K84" s="85">
        <v>47</v>
      </c>
      <c r="L84" s="85">
        <v>59</v>
      </c>
      <c r="M84" s="85">
        <v>84</v>
      </c>
    </row>
    <row r="85" spans="2:13">
      <c r="B85" s="84" t="s">
        <v>396</v>
      </c>
      <c r="C85" s="85">
        <v>311</v>
      </c>
      <c r="D85" s="85">
        <v>1</v>
      </c>
      <c r="E85" s="85" t="s">
        <v>284</v>
      </c>
      <c r="F85" s="85">
        <v>1</v>
      </c>
      <c r="G85" s="85">
        <v>6</v>
      </c>
      <c r="H85" s="85">
        <v>11</v>
      </c>
      <c r="I85" s="85">
        <v>20</v>
      </c>
      <c r="J85" s="85">
        <v>37</v>
      </c>
      <c r="K85" s="85">
        <v>65</v>
      </c>
      <c r="L85" s="85">
        <v>85</v>
      </c>
      <c r="M85" s="85">
        <v>85</v>
      </c>
    </row>
    <row r="86" spans="2:13">
      <c r="B86" s="84"/>
      <c r="C86" s="85"/>
      <c r="D86" s="85"/>
      <c r="E86" s="85"/>
      <c r="F86" s="85"/>
      <c r="G86" s="85"/>
      <c r="H86" s="85"/>
      <c r="I86" s="85"/>
      <c r="J86" s="85"/>
      <c r="K86" s="85"/>
      <c r="L86" s="85"/>
      <c r="M86" s="85"/>
    </row>
    <row r="87" spans="2:13">
      <c r="B87" s="84" t="s">
        <v>397</v>
      </c>
      <c r="C87" s="85">
        <v>111</v>
      </c>
      <c r="D87" s="85">
        <v>1</v>
      </c>
      <c r="E87" s="85" t="s">
        <v>284</v>
      </c>
      <c r="F87" s="85">
        <v>1</v>
      </c>
      <c r="G87" s="85">
        <v>1</v>
      </c>
      <c r="H87" s="85">
        <v>2</v>
      </c>
      <c r="I87" s="85">
        <v>2</v>
      </c>
      <c r="J87" s="85">
        <v>16</v>
      </c>
      <c r="K87" s="85">
        <v>32</v>
      </c>
      <c r="L87" s="85">
        <v>23</v>
      </c>
      <c r="M87" s="85">
        <v>33</v>
      </c>
    </row>
    <row r="88" spans="2:13">
      <c r="B88" s="84" t="s">
        <v>398</v>
      </c>
      <c r="C88" s="85">
        <v>248</v>
      </c>
      <c r="D88" s="85" t="s">
        <v>284</v>
      </c>
      <c r="E88" s="85" t="s">
        <v>284</v>
      </c>
      <c r="F88" s="85">
        <v>2</v>
      </c>
      <c r="G88" s="85">
        <v>4</v>
      </c>
      <c r="H88" s="85">
        <v>4</v>
      </c>
      <c r="I88" s="85">
        <v>10</v>
      </c>
      <c r="J88" s="85">
        <v>35</v>
      </c>
      <c r="K88" s="85">
        <v>53</v>
      </c>
      <c r="L88" s="85">
        <v>73</v>
      </c>
      <c r="M88" s="85">
        <v>67</v>
      </c>
    </row>
    <row r="89" spans="2:13">
      <c r="B89" s="84" t="s">
        <v>399</v>
      </c>
      <c r="C89" s="85">
        <v>126</v>
      </c>
      <c r="D89" s="85">
        <v>1</v>
      </c>
      <c r="E89" s="85">
        <v>1</v>
      </c>
      <c r="F89" s="85">
        <v>1</v>
      </c>
      <c r="G89" s="85">
        <v>1</v>
      </c>
      <c r="H89" s="85">
        <v>1</v>
      </c>
      <c r="I89" s="85">
        <v>6</v>
      </c>
      <c r="J89" s="85">
        <v>11</v>
      </c>
      <c r="K89" s="85">
        <v>32</v>
      </c>
      <c r="L89" s="85">
        <v>33</v>
      </c>
      <c r="M89" s="85">
        <v>39</v>
      </c>
    </row>
    <row r="90" spans="2:13">
      <c r="B90" s="84" t="s">
        <v>400</v>
      </c>
      <c r="C90" s="85">
        <v>237</v>
      </c>
      <c r="D90" s="85">
        <v>3</v>
      </c>
      <c r="E90" s="85" t="s">
        <v>284</v>
      </c>
      <c r="F90" s="85">
        <v>1</v>
      </c>
      <c r="G90" s="85">
        <v>2</v>
      </c>
      <c r="H90" s="85">
        <v>9</v>
      </c>
      <c r="I90" s="85">
        <v>16</v>
      </c>
      <c r="J90" s="85">
        <v>35</v>
      </c>
      <c r="K90" s="85">
        <v>33</v>
      </c>
      <c r="L90" s="85">
        <v>58</v>
      </c>
      <c r="M90" s="85">
        <v>80</v>
      </c>
    </row>
    <row r="91" spans="2:13">
      <c r="B91" s="84" t="s">
        <v>401</v>
      </c>
      <c r="C91" s="85">
        <v>1894</v>
      </c>
      <c r="D91" s="85">
        <v>13</v>
      </c>
      <c r="E91" s="85">
        <v>9</v>
      </c>
      <c r="F91" s="85">
        <v>24</v>
      </c>
      <c r="G91" s="85">
        <v>29</v>
      </c>
      <c r="H91" s="85">
        <v>33</v>
      </c>
      <c r="I91" s="85">
        <v>95</v>
      </c>
      <c r="J91" s="85">
        <v>188</v>
      </c>
      <c r="K91" s="85">
        <v>296</v>
      </c>
      <c r="L91" s="85">
        <v>446</v>
      </c>
      <c r="M91" s="85">
        <v>761</v>
      </c>
    </row>
    <row r="92" spans="2:13">
      <c r="B92" s="84"/>
      <c r="C92" s="85"/>
      <c r="D92" s="85"/>
      <c r="E92" s="85"/>
      <c r="F92" s="85"/>
      <c r="G92" s="85"/>
      <c r="H92" s="85"/>
      <c r="I92" s="85"/>
      <c r="J92" s="85"/>
      <c r="K92" s="85"/>
      <c r="L92" s="85"/>
      <c r="M92" s="85"/>
    </row>
    <row r="93" spans="2:13">
      <c r="B93" s="84" t="s">
        <v>402</v>
      </c>
      <c r="C93" s="85">
        <v>192</v>
      </c>
      <c r="D93" s="85">
        <v>1</v>
      </c>
      <c r="E93" s="85" t="s">
        <v>284</v>
      </c>
      <c r="F93" s="85">
        <v>1</v>
      </c>
      <c r="G93" s="85" t="s">
        <v>284</v>
      </c>
      <c r="H93" s="85">
        <v>1</v>
      </c>
      <c r="I93" s="85">
        <v>9</v>
      </c>
      <c r="J93" s="85">
        <v>14</v>
      </c>
      <c r="K93" s="85">
        <v>41</v>
      </c>
      <c r="L93" s="85">
        <v>51</v>
      </c>
      <c r="M93" s="85">
        <v>74</v>
      </c>
    </row>
    <row r="94" spans="2:13">
      <c r="B94" s="84" t="s">
        <v>403</v>
      </c>
      <c r="C94" s="85">
        <v>379</v>
      </c>
      <c r="D94" s="85">
        <v>1</v>
      </c>
      <c r="E94" s="85">
        <v>2</v>
      </c>
      <c r="F94" s="85">
        <v>3</v>
      </c>
      <c r="G94" s="85">
        <v>5</v>
      </c>
      <c r="H94" s="85">
        <v>7</v>
      </c>
      <c r="I94" s="85">
        <v>20</v>
      </c>
      <c r="J94" s="85">
        <v>47</v>
      </c>
      <c r="K94" s="85">
        <v>91</v>
      </c>
      <c r="L94" s="85">
        <v>103</v>
      </c>
      <c r="M94" s="85">
        <v>100</v>
      </c>
    </row>
    <row r="95" spans="2:13">
      <c r="B95" s="84" t="s">
        <v>404</v>
      </c>
      <c r="C95" s="85">
        <v>2048</v>
      </c>
      <c r="D95" s="85">
        <v>21</v>
      </c>
      <c r="E95" s="85">
        <v>6</v>
      </c>
      <c r="F95" s="85">
        <v>31</v>
      </c>
      <c r="G95" s="85">
        <v>30</v>
      </c>
      <c r="H95" s="85">
        <v>42</v>
      </c>
      <c r="I95" s="85">
        <v>146</v>
      </c>
      <c r="J95" s="85">
        <v>251</v>
      </c>
      <c r="K95" s="85">
        <v>394</v>
      </c>
      <c r="L95" s="85">
        <v>480</v>
      </c>
      <c r="M95" s="85">
        <v>647</v>
      </c>
    </row>
    <row r="96" spans="2:13">
      <c r="B96" s="84" t="s">
        <v>405</v>
      </c>
      <c r="C96" s="85">
        <v>1737</v>
      </c>
      <c r="D96" s="85">
        <v>9</v>
      </c>
      <c r="E96" s="85">
        <v>4</v>
      </c>
      <c r="F96" s="85">
        <v>15</v>
      </c>
      <c r="G96" s="85">
        <v>29</v>
      </c>
      <c r="H96" s="85">
        <v>41</v>
      </c>
      <c r="I96" s="85">
        <v>114</v>
      </c>
      <c r="J96" s="85">
        <v>218</v>
      </c>
      <c r="K96" s="85">
        <v>340</v>
      </c>
      <c r="L96" s="85">
        <v>432</v>
      </c>
      <c r="M96" s="85">
        <v>535</v>
      </c>
    </row>
    <row r="97" spans="2:13">
      <c r="B97" s="84" t="s">
        <v>406</v>
      </c>
      <c r="C97" s="85">
        <v>687</v>
      </c>
      <c r="D97" s="85">
        <v>5</v>
      </c>
      <c r="E97" s="85">
        <v>6</v>
      </c>
      <c r="F97" s="85">
        <v>2</v>
      </c>
      <c r="G97" s="85">
        <v>6</v>
      </c>
      <c r="H97" s="85">
        <v>17</v>
      </c>
      <c r="I97" s="85">
        <v>52</v>
      </c>
      <c r="J97" s="85">
        <v>79</v>
      </c>
      <c r="K97" s="85">
        <v>135</v>
      </c>
      <c r="L97" s="85">
        <v>196</v>
      </c>
      <c r="M97" s="85">
        <v>189</v>
      </c>
    </row>
    <row r="98" spans="2:13">
      <c r="B98" s="84"/>
      <c r="C98" s="85"/>
      <c r="D98" s="85"/>
      <c r="E98" s="85"/>
      <c r="F98" s="85"/>
      <c r="G98" s="85"/>
      <c r="H98" s="85"/>
      <c r="I98" s="85"/>
      <c r="J98" s="85"/>
      <c r="K98" s="85"/>
      <c r="L98" s="85"/>
      <c r="M98" s="85"/>
    </row>
    <row r="99" spans="2:13">
      <c r="B99" s="84" t="s">
        <v>407</v>
      </c>
      <c r="C99" s="85">
        <v>489</v>
      </c>
      <c r="D99" s="85">
        <v>3</v>
      </c>
      <c r="E99" s="85" t="s">
        <v>284</v>
      </c>
      <c r="F99" s="85">
        <v>2</v>
      </c>
      <c r="G99" s="85">
        <v>5</v>
      </c>
      <c r="H99" s="85">
        <v>15</v>
      </c>
      <c r="I99" s="85">
        <v>36</v>
      </c>
      <c r="J99" s="85">
        <v>59</v>
      </c>
      <c r="K99" s="85">
        <v>79</v>
      </c>
      <c r="L99" s="85">
        <v>130</v>
      </c>
      <c r="M99" s="85">
        <v>160</v>
      </c>
    </row>
    <row r="100" spans="2:13">
      <c r="B100" s="84" t="s">
        <v>408</v>
      </c>
      <c r="C100" s="85">
        <v>120</v>
      </c>
      <c r="D100" s="85" t="s">
        <v>284</v>
      </c>
      <c r="E100" s="85" t="s">
        <v>284</v>
      </c>
      <c r="F100" s="85" t="s">
        <v>284</v>
      </c>
      <c r="G100" s="85" t="s">
        <v>284</v>
      </c>
      <c r="H100" s="85">
        <v>1</v>
      </c>
      <c r="I100" s="85">
        <v>6</v>
      </c>
      <c r="J100" s="85">
        <v>8</v>
      </c>
      <c r="K100" s="85">
        <v>25</v>
      </c>
      <c r="L100" s="85">
        <v>32</v>
      </c>
      <c r="M100" s="85">
        <v>48</v>
      </c>
    </row>
    <row r="101" spans="2:13">
      <c r="B101" s="84" t="s">
        <v>409</v>
      </c>
      <c r="C101" s="85">
        <v>732</v>
      </c>
      <c r="D101" s="85">
        <v>3</v>
      </c>
      <c r="E101" s="85">
        <v>1</v>
      </c>
      <c r="F101" s="85">
        <v>7</v>
      </c>
      <c r="G101" s="85">
        <v>11</v>
      </c>
      <c r="H101" s="85">
        <v>15</v>
      </c>
      <c r="I101" s="85">
        <v>43</v>
      </c>
      <c r="J101" s="85">
        <v>94</v>
      </c>
      <c r="K101" s="85">
        <v>124</v>
      </c>
      <c r="L101" s="85">
        <v>194</v>
      </c>
      <c r="M101" s="85">
        <v>240</v>
      </c>
    </row>
    <row r="102" spans="2:13">
      <c r="B102" s="84" t="s">
        <v>410</v>
      </c>
      <c r="C102" s="85">
        <v>577</v>
      </c>
      <c r="D102" s="85">
        <v>2</v>
      </c>
      <c r="E102" s="85">
        <v>2</v>
      </c>
      <c r="F102" s="85">
        <v>4</v>
      </c>
      <c r="G102" s="85">
        <v>12</v>
      </c>
      <c r="H102" s="85">
        <v>7</v>
      </c>
      <c r="I102" s="85">
        <v>35</v>
      </c>
      <c r="J102" s="85">
        <v>78</v>
      </c>
      <c r="K102" s="85">
        <v>102</v>
      </c>
      <c r="L102" s="85">
        <v>154</v>
      </c>
      <c r="M102" s="85">
        <v>181</v>
      </c>
    </row>
    <row r="103" spans="2:13">
      <c r="B103" s="84" t="s">
        <v>411</v>
      </c>
      <c r="C103" s="85">
        <v>686</v>
      </c>
      <c r="D103" s="85">
        <v>3</v>
      </c>
      <c r="E103" s="85">
        <v>2</v>
      </c>
      <c r="F103" s="85">
        <v>3</v>
      </c>
      <c r="G103" s="85">
        <v>9</v>
      </c>
      <c r="H103" s="85">
        <v>17</v>
      </c>
      <c r="I103" s="85">
        <v>44</v>
      </c>
      <c r="J103" s="85">
        <v>96</v>
      </c>
      <c r="K103" s="85">
        <v>140</v>
      </c>
      <c r="L103" s="85">
        <v>176</v>
      </c>
      <c r="M103" s="85">
        <v>196</v>
      </c>
    </row>
    <row r="104" spans="2:13">
      <c r="B104" s="84"/>
      <c r="C104" s="85"/>
      <c r="D104" s="85"/>
      <c r="E104" s="85"/>
      <c r="F104" s="85"/>
      <c r="G104" s="85"/>
      <c r="H104" s="85"/>
      <c r="I104" s="85"/>
      <c r="J104" s="85"/>
      <c r="K104" s="85"/>
      <c r="L104" s="85"/>
      <c r="M104" s="85"/>
    </row>
    <row r="105" spans="2:13">
      <c r="B105" s="84" t="s">
        <v>412</v>
      </c>
      <c r="C105" s="85">
        <v>2129</v>
      </c>
      <c r="D105" s="85">
        <v>28</v>
      </c>
      <c r="E105" s="85">
        <v>3</v>
      </c>
      <c r="F105" s="85">
        <v>23</v>
      </c>
      <c r="G105" s="85">
        <v>42</v>
      </c>
      <c r="H105" s="85">
        <v>65</v>
      </c>
      <c r="I105" s="85">
        <v>142</v>
      </c>
      <c r="J105" s="85">
        <v>284</v>
      </c>
      <c r="K105" s="85">
        <v>351</v>
      </c>
      <c r="L105" s="85">
        <v>463</v>
      </c>
      <c r="M105" s="85">
        <v>728</v>
      </c>
    </row>
    <row r="106" spans="2:13">
      <c r="B106" s="84" t="s">
        <v>413</v>
      </c>
      <c r="C106" s="85">
        <v>18002</v>
      </c>
      <c r="D106" s="85">
        <v>217</v>
      </c>
      <c r="E106" s="85">
        <v>65</v>
      </c>
      <c r="F106" s="85">
        <v>273</v>
      </c>
      <c r="G106" s="85">
        <v>425</v>
      </c>
      <c r="H106" s="85">
        <v>624</v>
      </c>
      <c r="I106" s="85">
        <v>1431</v>
      </c>
      <c r="J106" s="85">
        <v>2882</v>
      </c>
      <c r="K106" s="85">
        <v>3258</v>
      </c>
      <c r="L106" s="85">
        <v>3762</v>
      </c>
      <c r="M106" s="85">
        <v>5064</v>
      </c>
    </row>
    <row r="107" spans="2:13">
      <c r="B107" s="84" t="s">
        <v>414</v>
      </c>
      <c r="C107" s="85">
        <v>345</v>
      </c>
      <c r="D107" s="85">
        <v>4</v>
      </c>
      <c r="E107" s="85">
        <v>3</v>
      </c>
      <c r="F107" s="85">
        <v>4</v>
      </c>
      <c r="G107" s="85">
        <v>3</v>
      </c>
      <c r="H107" s="85">
        <v>4</v>
      </c>
      <c r="I107" s="85">
        <v>20</v>
      </c>
      <c r="J107" s="85">
        <v>41</v>
      </c>
      <c r="K107" s="85">
        <v>62</v>
      </c>
      <c r="L107" s="85">
        <v>89</v>
      </c>
      <c r="M107" s="85">
        <v>115</v>
      </c>
    </row>
    <row r="108" spans="2:13">
      <c r="B108" s="79" t="s">
        <v>415</v>
      </c>
      <c r="C108" s="85" t="s">
        <v>284</v>
      </c>
      <c r="D108" s="85" t="s">
        <v>284</v>
      </c>
      <c r="E108" s="85" t="s">
        <v>284</v>
      </c>
      <c r="F108" s="85" t="s">
        <v>284</v>
      </c>
      <c r="G108" s="85" t="s">
        <v>284</v>
      </c>
      <c r="H108" s="85" t="s">
        <v>284</v>
      </c>
      <c r="I108" s="85" t="s">
        <v>284</v>
      </c>
      <c r="J108" s="85" t="s">
        <v>284</v>
      </c>
      <c r="K108" s="85" t="s">
        <v>284</v>
      </c>
      <c r="L108" s="85" t="s">
        <v>284</v>
      </c>
      <c r="M108" s="85" t="s">
        <v>284</v>
      </c>
    </row>
    <row r="109" spans="2:13">
      <c r="B109" s="63"/>
      <c r="C109" s="63"/>
      <c r="D109" s="63"/>
      <c r="E109" s="63"/>
      <c r="F109" s="63"/>
      <c r="G109" s="63"/>
      <c r="H109" s="63"/>
      <c r="I109" s="63"/>
      <c r="J109" s="63"/>
      <c r="K109" s="63"/>
      <c r="L109" s="63"/>
      <c r="M109" s="63"/>
    </row>
    <row r="110" spans="2:13">
      <c r="B110" s="14"/>
      <c r="C110" s="14"/>
      <c r="D110" s="14"/>
      <c r="E110" s="14"/>
      <c r="F110" s="14"/>
      <c r="G110" s="14"/>
      <c r="H110" s="14"/>
      <c r="I110" s="14"/>
      <c r="J110" s="14"/>
      <c r="K110" s="14"/>
      <c r="L110" s="14"/>
      <c r="M110" s="14"/>
    </row>
    <row r="111" spans="2:13" ht="15.75" customHeight="1">
      <c r="B111" s="354" t="s">
        <v>641</v>
      </c>
      <c r="C111" s="354"/>
      <c r="D111" s="354"/>
      <c r="E111" s="354"/>
      <c r="F111" s="354"/>
      <c r="G111" s="354"/>
      <c r="H111" s="354"/>
      <c r="I111" s="354"/>
      <c r="J111" s="354"/>
      <c r="K111" s="354"/>
      <c r="L111" s="354"/>
      <c r="M111" s="354"/>
    </row>
    <row r="112" spans="2:13">
      <c r="B112" s="354"/>
      <c r="C112" s="354"/>
      <c r="D112" s="354"/>
      <c r="E112" s="354"/>
      <c r="F112" s="354"/>
      <c r="G112" s="354"/>
      <c r="H112" s="354"/>
      <c r="I112" s="354"/>
      <c r="J112" s="354"/>
      <c r="K112" s="354"/>
      <c r="L112" s="354"/>
      <c r="M112" s="354"/>
    </row>
    <row r="117" spans="6:6">
      <c r="F117" s="36"/>
    </row>
  </sheetData>
  <mergeCells count="3">
    <mergeCell ref="B5:B6"/>
    <mergeCell ref="C5:C6"/>
    <mergeCell ref="B111:M112"/>
  </mergeCells>
  <phoneticPr fontId="10"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workbookViewId="0"/>
  </sheetViews>
  <sheetFormatPr defaultRowHeight="15"/>
  <cols>
    <col min="1" max="1" width="3.5" style="2" customWidth="1"/>
    <col min="2" max="2" width="28.6640625" style="2" customWidth="1"/>
    <col min="3" max="3" width="12.33203125" style="2" customWidth="1"/>
    <col min="4" max="4" width="11.83203125" style="2" customWidth="1"/>
    <col min="5" max="5" width="10.5" style="2" bestFit="1" customWidth="1"/>
    <col min="6" max="6" width="13.1640625" style="2" customWidth="1"/>
    <col min="7" max="7" width="11.5" style="2" customWidth="1"/>
    <col min="8" max="8" width="11" style="2" customWidth="1"/>
    <col min="9" max="9" width="9.33203125" style="2"/>
    <col min="10" max="10" width="11.6640625" style="2" bestFit="1" customWidth="1"/>
    <col min="11" max="16384" width="9.33203125" style="2"/>
  </cols>
  <sheetData>
    <row r="1" spans="1:10" ht="15.75">
      <c r="A1" s="1"/>
      <c r="B1" s="106"/>
    </row>
    <row r="2" spans="1:10">
      <c r="A2" s="212"/>
      <c r="B2" s="4" t="s">
        <v>146</v>
      </c>
      <c r="C2" s="4"/>
      <c r="D2" s="4"/>
      <c r="E2" s="4"/>
      <c r="F2" s="4"/>
      <c r="G2" s="4"/>
      <c r="H2" s="4"/>
      <c r="I2" s="4"/>
      <c r="J2" s="4"/>
    </row>
    <row r="3" spans="1:10" ht="15.75">
      <c r="B3" s="60" t="s">
        <v>147</v>
      </c>
      <c r="C3" s="4"/>
      <c r="D3" s="4"/>
      <c r="E3" s="4"/>
      <c r="F3" s="4"/>
      <c r="G3" s="4"/>
      <c r="H3" s="4"/>
      <c r="I3" s="4"/>
      <c r="J3" s="4"/>
    </row>
    <row r="4" spans="1:10">
      <c r="B4" s="4" t="s">
        <v>617</v>
      </c>
      <c r="C4" s="4"/>
      <c r="D4" s="4"/>
      <c r="E4" s="4"/>
      <c r="F4" s="4"/>
      <c r="G4" s="4"/>
      <c r="H4" s="4"/>
      <c r="I4" s="4"/>
      <c r="J4" s="4"/>
    </row>
    <row r="5" spans="1:10">
      <c r="B5" s="304" t="s">
        <v>133</v>
      </c>
      <c r="C5" s="304" t="s">
        <v>543</v>
      </c>
      <c r="D5" s="304" t="s">
        <v>544</v>
      </c>
      <c r="E5" s="304" t="s">
        <v>545</v>
      </c>
      <c r="F5" s="317" t="s">
        <v>546</v>
      </c>
      <c r="G5" s="317" t="s">
        <v>547</v>
      </c>
      <c r="H5" s="317" t="s">
        <v>148</v>
      </c>
      <c r="I5" s="38" t="s">
        <v>149</v>
      </c>
      <c r="J5" s="39"/>
    </row>
    <row r="6" spans="1:10" ht="30.75" customHeight="1">
      <c r="B6" s="294"/>
      <c r="C6" s="294"/>
      <c r="D6" s="318"/>
      <c r="E6" s="318"/>
      <c r="F6" s="294"/>
      <c r="G6" s="294"/>
      <c r="H6" s="294"/>
      <c r="I6" s="125" t="s">
        <v>150</v>
      </c>
      <c r="J6" s="30" t="s">
        <v>151</v>
      </c>
    </row>
    <row r="7" spans="1:10" ht="20.100000000000001" customHeight="1">
      <c r="B7" s="195" t="s">
        <v>156</v>
      </c>
      <c r="C7" s="121">
        <v>114460</v>
      </c>
      <c r="D7" s="121">
        <v>84492</v>
      </c>
      <c r="E7" s="121">
        <v>21282</v>
      </c>
      <c r="F7" s="121">
        <v>601</v>
      </c>
      <c r="G7" s="121">
        <v>3835</v>
      </c>
      <c r="H7" s="121">
        <v>4138</v>
      </c>
      <c r="I7" s="121">
        <v>4744</v>
      </c>
      <c r="J7" s="121">
        <v>7625</v>
      </c>
    </row>
    <row r="8" spans="1:10">
      <c r="B8" s="127"/>
      <c r="C8" s="85"/>
      <c r="D8" s="85"/>
      <c r="E8" s="85"/>
      <c r="F8" s="85"/>
      <c r="G8" s="85"/>
      <c r="H8" s="85"/>
      <c r="I8" s="85"/>
      <c r="J8" s="85"/>
    </row>
    <row r="9" spans="1:10" ht="15" customHeight="1">
      <c r="B9" s="196" t="s">
        <v>332</v>
      </c>
      <c r="C9" s="85">
        <v>59</v>
      </c>
      <c r="D9" s="85">
        <v>59</v>
      </c>
      <c r="E9" s="85" t="s">
        <v>284</v>
      </c>
      <c r="F9" s="85" t="s">
        <v>284</v>
      </c>
      <c r="G9" s="85" t="s">
        <v>284</v>
      </c>
      <c r="H9" s="85" t="s">
        <v>284</v>
      </c>
      <c r="I9" s="85" t="s">
        <v>284</v>
      </c>
      <c r="J9" s="85">
        <v>1</v>
      </c>
    </row>
    <row r="10" spans="1:10" ht="15" customHeight="1">
      <c r="B10" s="196" t="s">
        <v>333</v>
      </c>
      <c r="C10" s="85">
        <v>56</v>
      </c>
      <c r="D10" s="85">
        <v>51</v>
      </c>
      <c r="E10" s="85" t="s">
        <v>284</v>
      </c>
      <c r="F10" s="85">
        <v>4</v>
      </c>
      <c r="G10" s="85">
        <v>1</v>
      </c>
      <c r="H10" s="85" t="s">
        <v>284</v>
      </c>
      <c r="I10" s="85" t="s">
        <v>284</v>
      </c>
      <c r="J10" s="85" t="s">
        <v>284</v>
      </c>
    </row>
    <row r="11" spans="1:10" ht="15" customHeight="1">
      <c r="B11" s="196" t="s">
        <v>334</v>
      </c>
      <c r="C11" s="85">
        <v>1424</v>
      </c>
      <c r="D11" s="85">
        <v>1370</v>
      </c>
      <c r="E11" s="85">
        <v>27</v>
      </c>
      <c r="F11" s="85">
        <v>5</v>
      </c>
      <c r="G11" s="85">
        <v>12</v>
      </c>
      <c r="H11" s="85">
        <v>8</v>
      </c>
      <c r="I11" s="85">
        <v>5</v>
      </c>
      <c r="J11" s="85">
        <v>156</v>
      </c>
    </row>
    <row r="12" spans="1:10" ht="15" customHeight="1">
      <c r="B12" s="196" t="s">
        <v>335</v>
      </c>
      <c r="C12" s="85">
        <v>283</v>
      </c>
      <c r="D12" s="85">
        <v>278</v>
      </c>
      <c r="E12" s="85">
        <v>2</v>
      </c>
      <c r="F12" s="85" t="s">
        <v>284</v>
      </c>
      <c r="G12" s="85">
        <v>3</v>
      </c>
      <c r="H12" s="85" t="s">
        <v>284</v>
      </c>
      <c r="I12" s="85">
        <v>2</v>
      </c>
      <c r="J12" s="85">
        <v>5</v>
      </c>
    </row>
    <row r="13" spans="1:10" ht="15" customHeight="1">
      <c r="B13" s="196" t="s">
        <v>336</v>
      </c>
      <c r="C13" s="85">
        <v>207</v>
      </c>
      <c r="D13" s="85">
        <v>202</v>
      </c>
      <c r="E13" s="85">
        <v>1</v>
      </c>
      <c r="F13" s="85">
        <v>4</v>
      </c>
      <c r="G13" s="85" t="s">
        <v>284</v>
      </c>
      <c r="H13" s="85" t="s">
        <v>284</v>
      </c>
      <c r="I13" s="85">
        <v>1</v>
      </c>
      <c r="J13" s="85">
        <v>3</v>
      </c>
    </row>
    <row r="14" spans="1:10" ht="12.75" customHeight="1">
      <c r="B14" s="196"/>
      <c r="C14" s="85"/>
      <c r="D14" s="85"/>
      <c r="E14" s="85"/>
      <c r="F14" s="85"/>
      <c r="G14" s="85"/>
      <c r="H14" s="85"/>
      <c r="I14" s="85"/>
      <c r="J14" s="85"/>
    </row>
    <row r="15" spans="1:10" ht="15" customHeight="1">
      <c r="B15" s="196" t="s">
        <v>337</v>
      </c>
      <c r="C15" s="85">
        <v>134</v>
      </c>
      <c r="D15" s="85">
        <v>131</v>
      </c>
      <c r="E15" s="85">
        <v>2</v>
      </c>
      <c r="F15" s="85" t="s">
        <v>284</v>
      </c>
      <c r="G15" s="85" t="s">
        <v>284</v>
      </c>
      <c r="H15" s="85">
        <v>1</v>
      </c>
      <c r="I15" s="85">
        <v>1</v>
      </c>
      <c r="J15" s="85">
        <v>3</v>
      </c>
    </row>
    <row r="16" spans="1:10" ht="15" customHeight="1">
      <c r="B16" s="196" t="s">
        <v>338</v>
      </c>
      <c r="C16" s="85">
        <v>78</v>
      </c>
      <c r="D16" s="85">
        <v>65</v>
      </c>
      <c r="E16" s="85" t="s">
        <v>284</v>
      </c>
      <c r="F16" s="85">
        <v>13</v>
      </c>
      <c r="G16" s="85" t="s">
        <v>284</v>
      </c>
      <c r="H16" s="85" t="s">
        <v>284</v>
      </c>
      <c r="I16" s="85" t="s">
        <v>284</v>
      </c>
      <c r="J16" s="85">
        <v>2</v>
      </c>
    </row>
    <row r="17" spans="2:10" ht="15" customHeight="1">
      <c r="B17" s="196" t="s">
        <v>339</v>
      </c>
      <c r="C17" s="85">
        <v>649</v>
      </c>
      <c r="D17" s="85">
        <v>636</v>
      </c>
      <c r="E17" s="85">
        <v>4</v>
      </c>
      <c r="F17" s="85">
        <v>2</v>
      </c>
      <c r="G17" s="85">
        <v>5</v>
      </c>
      <c r="H17" s="85">
        <v>2</v>
      </c>
      <c r="I17" s="85">
        <v>1</v>
      </c>
      <c r="J17" s="85">
        <v>27</v>
      </c>
    </row>
    <row r="18" spans="2:10" ht="15" customHeight="1">
      <c r="B18" s="196" t="s">
        <v>340</v>
      </c>
      <c r="C18" s="85">
        <v>1034</v>
      </c>
      <c r="D18" s="85">
        <v>959</v>
      </c>
      <c r="E18" s="85">
        <v>42</v>
      </c>
      <c r="F18" s="85">
        <v>4</v>
      </c>
      <c r="G18" s="85">
        <v>11</v>
      </c>
      <c r="H18" s="85">
        <v>18</v>
      </c>
      <c r="I18" s="85">
        <v>2</v>
      </c>
      <c r="J18" s="85">
        <v>71</v>
      </c>
    </row>
    <row r="19" spans="2:10" ht="15" customHeight="1">
      <c r="B19" s="196" t="s">
        <v>341</v>
      </c>
      <c r="C19" s="85">
        <v>160</v>
      </c>
      <c r="D19" s="85">
        <v>156</v>
      </c>
      <c r="E19" s="86">
        <v>1</v>
      </c>
      <c r="F19" s="85" t="s">
        <v>284</v>
      </c>
      <c r="G19" s="85">
        <v>1</v>
      </c>
      <c r="H19" s="85">
        <v>1</v>
      </c>
      <c r="I19" s="85" t="s">
        <v>284</v>
      </c>
      <c r="J19" s="85" t="s">
        <v>284</v>
      </c>
    </row>
    <row r="20" spans="2:10" ht="12.75" customHeight="1">
      <c r="B20" s="196"/>
      <c r="C20" s="85"/>
      <c r="D20" s="85"/>
      <c r="E20" s="85"/>
      <c r="F20" s="85"/>
      <c r="G20" s="85"/>
      <c r="H20" s="85"/>
      <c r="I20" s="85"/>
      <c r="J20" s="85"/>
    </row>
    <row r="21" spans="2:10" ht="15" customHeight="1">
      <c r="B21" s="196" t="s">
        <v>342</v>
      </c>
      <c r="C21" s="85">
        <v>1864</v>
      </c>
      <c r="D21" s="85">
        <v>1320</v>
      </c>
      <c r="E21" s="85">
        <v>447</v>
      </c>
      <c r="F21" s="85">
        <v>9</v>
      </c>
      <c r="G21" s="85">
        <v>50</v>
      </c>
      <c r="H21" s="85">
        <v>38</v>
      </c>
      <c r="I21" s="85">
        <v>4</v>
      </c>
      <c r="J21" s="85">
        <v>142</v>
      </c>
    </row>
    <row r="22" spans="2:10" ht="15" customHeight="1">
      <c r="B22" s="196" t="s">
        <v>343</v>
      </c>
      <c r="C22" s="85">
        <v>530</v>
      </c>
      <c r="D22" s="85">
        <v>503</v>
      </c>
      <c r="E22" s="85">
        <v>4</v>
      </c>
      <c r="F22" s="85" t="s">
        <v>284</v>
      </c>
      <c r="G22" s="85">
        <v>3</v>
      </c>
      <c r="H22" s="85">
        <v>20</v>
      </c>
      <c r="I22" s="85">
        <v>32</v>
      </c>
      <c r="J22" s="85">
        <v>36</v>
      </c>
    </row>
    <row r="23" spans="2:10" ht="15" customHeight="1">
      <c r="B23" s="196" t="s">
        <v>344</v>
      </c>
      <c r="C23" s="85">
        <v>1659</v>
      </c>
      <c r="D23" s="85">
        <v>1292</v>
      </c>
      <c r="E23" s="85">
        <v>269</v>
      </c>
      <c r="F23" s="85">
        <v>9</v>
      </c>
      <c r="G23" s="85">
        <v>40</v>
      </c>
      <c r="H23" s="85">
        <v>49</v>
      </c>
      <c r="I23" s="85">
        <v>5</v>
      </c>
      <c r="J23" s="85">
        <v>83</v>
      </c>
    </row>
    <row r="24" spans="2:10" ht="15" customHeight="1">
      <c r="B24" s="196" t="s">
        <v>345</v>
      </c>
      <c r="C24" s="85">
        <v>546</v>
      </c>
      <c r="D24" s="85">
        <v>493</v>
      </c>
      <c r="E24" s="85">
        <v>34</v>
      </c>
      <c r="F24" s="85">
        <v>6</v>
      </c>
      <c r="G24" s="85">
        <v>2</v>
      </c>
      <c r="H24" s="85">
        <v>11</v>
      </c>
      <c r="I24" s="85">
        <v>1</v>
      </c>
      <c r="J24" s="85">
        <v>38</v>
      </c>
    </row>
    <row r="25" spans="2:10" ht="15" customHeight="1">
      <c r="B25" s="196" t="s">
        <v>346</v>
      </c>
      <c r="C25" s="85">
        <v>234</v>
      </c>
      <c r="D25" s="85">
        <v>217</v>
      </c>
      <c r="E25" s="85" t="s">
        <v>284</v>
      </c>
      <c r="F25" s="85">
        <v>5</v>
      </c>
      <c r="G25" s="85">
        <v>6</v>
      </c>
      <c r="H25" s="85">
        <v>6</v>
      </c>
      <c r="I25" s="85" t="s">
        <v>284</v>
      </c>
      <c r="J25" s="85">
        <v>8</v>
      </c>
    </row>
    <row r="26" spans="2:10" ht="12.75" customHeight="1">
      <c r="B26" s="196"/>
      <c r="C26" s="85"/>
      <c r="D26" s="85"/>
      <c r="E26" s="85"/>
      <c r="F26" s="85"/>
      <c r="G26" s="85"/>
      <c r="H26" s="85"/>
      <c r="I26" s="85"/>
      <c r="J26" s="85"/>
    </row>
    <row r="27" spans="2:10" ht="15" customHeight="1">
      <c r="B27" s="196" t="s">
        <v>347</v>
      </c>
      <c r="C27" s="85">
        <v>215</v>
      </c>
      <c r="D27" s="85">
        <v>201</v>
      </c>
      <c r="E27" s="85">
        <v>1</v>
      </c>
      <c r="F27" s="85">
        <v>10</v>
      </c>
      <c r="G27" s="85">
        <v>2</v>
      </c>
      <c r="H27" s="85">
        <v>1</v>
      </c>
      <c r="I27" s="85" t="s">
        <v>284</v>
      </c>
      <c r="J27" s="85">
        <v>5</v>
      </c>
    </row>
    <row r="28" spans="2:10" ht="15" customHeight="1">
      <c r="B28" s="196" t="s">
        <v>348</v>
      </c>
      <c r="C28" s="85">
        <v>384</v>
      </c>
      <c r="D28" s="85">
        <v>276</v>
      </c>
      <c r="E28" s="85">
        <v>4</v>
      </c>
      <c r="F28" s="85">
        <v>100</v>
      </c>
      <c r="G28" s="85">
        <v>3</v>
      </c>
      <c r="H28" s="85">
        <v>1</v>
      </c>
      <c r="I28" s="85">
        <v>1</v>
      </c>
      <c r="J28" s="85">
        <v>6</v>
      </c>
    </row>
    <row r="29" spans="2:10" ht="15" customHeight="1">
      <c r="B29" s="196" t="s">
        <v>349</v>
      </c>
      <c r="C29" s="85">
        <v>349</v>
      </c>
      <c r="D29" s="85">
        <v>343</v>
      </c>
      <c r="E29" s="85">
        <v>2</v>
      </c>
      <c r="F29" s="85" t="s">
        <v>284</v>
      </c>
      <c r="G29" s="85">
        <v>2</v>
      </c>
      <c r="H29" s="85">
        <v>2</v>
      </c>
      <c r="I29" s="85">
        <v>1</v>
      </c>
      <c r="J29" s="85">
        <v>11</v>
      </c>
    </row>
    <row r="30" spans="2:10" ht="15" customHeight="1">
      <c r="B30" s="196" t="s">
        <v>350</v>
      </c>
      <c r="C30" s="85">
        <v>765</v>
      </c>
      <c r="D30" s="85">
        <v>698</v>
      </c>
      <c r="E30" s="85">
        <v>14</v>
      </c>
      <c r="F30" s="85">
        <v>4</v>
      </c>
      <c r="G30" s="85">
        <v>16</v>
      </c>
      <c r="H30" s="85">
        <v>33</v>
      </c>
      <c r="I30" s="85">
        <v>4</v>
      </c>
      <c r="J30" s="85">
        <v>50</v>
      </c>
    </row>
    <row r="31" spans="2:10" ht="15" customHeight="1">
      <c r="B31" s="196" t="s">
        <v>351</v>
      </c>
      <c r="C31" s="85">
        <v>120</v>
      </c>
      <c r="D31" s="85">
        <v>113</v>
      </c>
      <c r="E31" s="85">
        <v>2</v>
      </c>
      <c r="F31" s="85" t="s">
        <v>284</v>
      </c>
      <c r="G31" s="85">
        <v>2</v>
      </c>
      <c r="H31" s="85">
        <v>2</v>
      </c>
      <c r="I31" s="85" t="s">
        <v>284</v>
      </c>
      <c r="J31" s="85">
        <v>3</v>
      </c>
    </row>
    <row r="32" spans="2:10" ht="12.75" customHeight="1">
      <c r="B32" s="196"/>
      <c r="C32" s="85"/>
      <c r="D32" s="85"/>
      <c r="E32" s="85"/>
      <c r="F32" s="85"/>
      <c r="G32" s="85"/>
      <c r="H32" s="85"/>
      <c r="I32" s="85"/>
      <c r="J32" s="85"/>
    </row>
    <row r="33" spans="2:10" ht="15" customHeight="1">
      <c r="B33" s="196" t="s">
        <v>352</v>
      </c>
      <c r="C33" s="85">
        <v>406</v>
      </c>
      <c r="D33" s="85">
        <v>391</v>
      </c>
      <c r="E33" s="85" t="s">
        <v>284</v>
      </c>
      <c r="F33" s="85">
        <v>11</v>
      </c>
      <c r="G33" s="85">
        <v>3</v>
      </c>
      <c r="H33" s="85" t="s">
        <v>284</v>
      </c>
      <c r="I33" s="85">
        <v>3</v>
      </c>
      <c r="J33" s="85">
        <v>3</v>
      </c>
    </row>
    <row r="34" spans="2:10" ht="15" customHeight="1">
      <c r="B34" s="196" t="s">
        <v>353</v>
      </c>
      <c r="C34" s="85">
        <v>239</v>
      </c>
      <c r="D34" s="85">
        <v>233</v>
      </c>
      <c r="E34" s="85" t="s">
        <v>284</v>
      </c>
      <c r="F34" s="85">
        <v>4</v>
      </c>
      <c r="G34" s="85">
        <v>2</v>
      </c>
      <c r="H34" s="85" t="s">
        <v>284</v>
      </c>
      <c r="I34" s="85" t="s">
        <v>284</v>
      </c>
      <c r="J34" s="85">
        <v>3</v>
      </c>
    </row>
    <row r="35" spans="2:10" ht="15" customHeight="1">
      <c r="B35" s="196" t="s">
        <v>354</v>
      </c>
      <c r="C35" s="85">
        <v>1211</v>
      </c>
      <c r="D35" s="85">
        <v>1004</v>
      </c>
      <c r="E35" s="85">
        <v>119</v>
      </c>
      <c r="F35" s="85">
        <v>3</v>
      </c>
      <c r="G35" s="85">
        <v>34</v>
      </c>
      <c r="H35" s="85">
        <v>50</v>
      </c>
      <c r="I35" s="85">
        <v>10</v>
      </c>
      <c r="J35" s="85">
        <v>74</v>
      </c>
    </row>
    <row r="36" spans="2:10" ht="15" customHeight="1">
      <c r="B36" s="196" t="s">
        <v>355</v>
      </c>
      <c r="C36" s="85">
        <v>302</v>
      </c>
      <c r="D36" s="85">
        <v>283</v>
      </c>
      <c r="E36" s="85">
        <v>2</v>
      </c>
      <c r="F36" s="85">
        <v>13</v>
      </c>
      <c r="G36" s="85">
        <v>2</v>
      </c>
      <c r="H36" s="85">
        <v>1</v>
      </c>
      <c r="I36" s="85">
        <v>1</v>
      </c>
      <c r="J36" s="85">
        <v>8</v>
      </c>
    </row>
    <row r="37" spans="2:10" ht="15" customHeight="1">
      <c r="B37" s="196" t="s">
        <v>356</v>
      </c>
      <c r="C37" s="85">
        <v>4968</v>
      </c>
      <c r="D37" s="85">
        <v>3378</v>
      </c>
      <c r="E37" s="85">
        <v>1427</v>
      </c>
      <c r="F37" s="85">
        <v>9</v>
      </c>
      <c r="G37" s="85">
        <v>38</v>
      </c>
      <c r="H37" s="85">
        <v>113</v>
      </c>
      <c r="I37" s="85">
        <v>72</v>
      </c>
      <c r="J37" s="85">
        <v>167</v>
      </c>
    </row>
    <row r="38" spans="2:10" ht="12.75" customHeight="1">
      <c r="B38" s="196"/>
      <c r="C38" s="85"/>
      <c r="D38" s="85"/>
      <c r="E38" s="85"/>
      <c r="F38" s="85"/>
      <c r="G38" s="85"/>
      <c r="H38" s="85"/>
      <c r="I38" s="85"/>
      <c r="J38" s="85"/>
    </row>
    <row r="39" spans="2:10" ht="15" customHeight="1">
      <c r="B39" s="196" t="s">
        <v>357</v>
      </c>
      <c r="C39" s="85">
        <v>274</v>
      </c>
      <c r="D39" s="85">
        <v>271</v>
      </c>
      <c r="E39" s="85">
        <v>1</v>
      </c>
      <c r="F39" s="85" t="s">
        <v>284</v>
      </c>
      <c r="G39" s="86">
        <v>2</v>
      </c>
      <c r="H39" s="85" t="s">
        <v>284</v>
      </c>
      <c r="I39" s="85">
        <v>1</v>
      </c>
      <c r="J39" s="85">
        <v>6</v>
      </c>
    </row>
    <row r="40" spans="2:10" ht="15" customHeight="1">
      <c r="B40" s="196" t="s">
        <v>358</v>
      </c>
      <c r="C40" s="85">
        <v>114</v>
      </c>
      <c r="D40" s="85">
        <v>105</v>
      </c>
      <c r="E40" s="85">
        <v>2</v>
      </c>
      <c r="F40" s="85">
        <v>6</v>
      </c>
      <c r="G40" s="85" t="s">
        <v>284</v>
      </c>
      <c r="H40" s="85">
        <v>1</v>
      </c>
      <c r="I40" s="85" t="s">
        <v>284</v>
      </c>
      <c r="J40" s="85">
        <v>5</v>
      </c>
    </row>
    <row r="41" spans="2:10" ht="15" customHeight="1">
      <c r="B41" s="196" t="s">
        <v>359</v>
      </c>
      <c r="C41" s="85">
        <v>969</v>
      </c>
      <c r="D41" s="85">
        <v>918</v>
      </c>
      <c r="E41" s="85">
        <v>7</v>
      </c>
      <c r="F41" s="85">
        <v>18</v>
      </c>
      <c r="G41" s="85">
        <v>9</v>
      </c>
      <c r="H41" s="85">
        <v>12</v>
      </c>
      <c r="I41" s="85">
        <v>3</v>
      </c>
      <c r="J41" s="85">
        <v>32</v>
      </c>
    </row>
    <row r="42" spans="2:10" ht="15" customHeight="1">
      <c r="B42" s="196" t="s">
        <v>360</v>
      </c>
      <c r="C42" s="85">
        <v>407</v>
      </c>
      <c r="D42" s="85">
        <v>389</v>
      </c>
      <c r="E42" s="85">
        <v>3</v>
      </c>
      <c r="F42" s="85">
        <v>2</v>
      </c>
      <c r="G42" s="85">
        <v>2</v>
      </c>
      <c r="H42" s="85">
        <v>9</v>
      </c>
      <c r="I42" s="85">
        <v>1</v>
      </c>
      <c r="J42" s="85">
        <v>29</v>
      </c>
    </row>
    <row r="43" spans="2:10" ht="15" customHeight="1">
      <c r="B43" s="196" t="s">
        <v>361</v>
      </c>
      <c r="C43" s="85">
        <v>560</v>
      </c>
      <c r="D43" s="85">
        <v>548</v>
      </c>
      <c r="E43" s="85">
        <v>4</v>
      </c>
      <c r="F43" s="85">
        <v>1</v>
      </c>
      <c r="G43" s="85">
        <v>1</v>
      </c>
      <c r="H43" s="85">
        <v>6</v>
      </c>
      <c r="I43" s="85">
        <v>1</v>
      </c>
      <c r="J43" s="85">
        <v>12</v>
      </c>
    </row>
    <row r="44" spans="2:10" ht="12.75" customHeight="1">
      <c r="B44" s="196"/>
      <c r="C44" s="85"/>
      <c r="D44" s="85"/>
      <c r="E44" s="85"/>
      <c r="F44" s="85"/>
      <c r="G44" s="85"/>
      <c r="H44" s="85"/>
      <c r="I44" s="85"/>
      <c r="J44" s="85"/>
    </row>
    <row r="45" spans="2:10" ht="15" customHeight="1">
      <c r="B45" s="196" t="s">
        <v>362</v>
      </c>
      <c r="C45" s="85">
        <v>363</v>
      </c>
      <c r="D45" s="85">
        <v>344</v>
      </c>
      <c r="E45" s="85">
        <v>2</v>
      </c>
      <c r="F45" s="85">
        <v>2</v>
      </c>
      <c r="G45" s="85">
        <v>13</v>
      </c>
      <c r="H45" s="85">
        <v>2</v>
      </c>
      <c r="I45" s="85">
        <v>1</v>
      </c>
      <c r="J45" s="85">
        <v>1</v>
      </c>
    </row>
    <row r="46" spans="2:10" ht="15" customHeight="1">
      <c r="B46" s="196" t="s">
        <v>363</v>
      </c>
      <c r="C46" s="85">
        <v>272</v>
      </c>
      <c r="D46" s="85">
        <v>265</v>
      </c>
      <c r="E46" s="85">
        <v>2</v>
      </c>
      <c r="F46" s="85">
        <v>1</v>
      </c>
      <c r="G46" s="85">
        <v>2</v>
      </c>
      <c r="H46" s="85">
        <v>2</v>
      </c>
      <c r="I46" s="85">
        <v>1</v>
      </c>
      <c r="J46" s="85">
        <v>11</v>
      </c>
    </row>
    <row r="47" spans="2:10" ht="15" customHeight="1">
      <c r="B47" s="196" t="s">
        <v>364</v>
      </c>
      <c r="C47" s="85">
        <v>3385</v>
      </c>
      <c r="D47" s="85">
        <v>2260</v>
      </c>
      <c r="E47" s="85">
        <v>586</v>
      </c>
      <c r="F47" s="85">
        <v>11</v>
      </c>
      <c r="G47" s="85">
        <v>215</v>
      </c>
      <c r="H47" s="85">
        <v>302</v>
      </c>
      <c r="I47" s="85">
        <v>110</v>
      </c>
      <c r="J47" s="85">
        <v>300</v>
      </c>
    </row>
    <row r="48" spans="2:10" ht="15" customHeight="1">
      <c r="B48" s="196" t="s">
        <v>365</v>
      </c>
      <c r="C48" s="85">
        <v>723</v>
      </c>
      <c r="D48" s="85">
        <v>695</v>
      </c>
      <c r="E48" s="85">
        <v>6</v>
      </c>
      <c r="F48" s="85">
        <v>4</v>
      </c>
      <c r="G48" s="85">
        <v>4</v>
      </c>
      <c r="H48" s="85">
        <v>14</v>
      </c>
      <c r="I48" s="85">
        <v>1</v>
      </c>
      <c r="J48" s="85">
        <v>35</v>
      </c>
    </row>
    <row r="49" spans="2:10" ht="15" customHeight="1">
      <c r="B49" s="196" t="s">
        <v>366</v>
      </c>
      <c r="C49" s="85">
        <v>242</v>
      </c>
      <c r="D49" s="85">
        <v>235</v>
      </c>
      <c r="E49" s="85">
        <v>5</v>
      </c>
      <c r="F49" s="85">
        <v>2</v>
      </c>
      <c r="G49" s="85" t="s">
        <v>284</v>
      </c>
      <c r="H49" s="85" t="s">
        <v>284</v>
      </c>
      <c r="I49" s="85" t="s">
        <v>284</v>
      </c>
      <c r="J49" s="85">
        <v>6</v>
      </c>
    </row>
    <row r="50" spans="2:10" ht="12.75" customHeight="1">
      <c r="B50" s="196"/>
      <c r="C50" s="85"/>
      <c r="D50" s="85"/>
      <c r="E50" s="85"/>
      <c r="F50" s="85"/>
      <c r="G50" s="85"/>
      <c r="H50" s="85"/>
      <c r="I50" s="85"/>
      <c r="J50" s="85"/>
    </row>
    <row r="51" spans="2:10" ht="15" customHeight="1">
      <c r="B51" s="196" t="s">
        <v>367</v>
      </c>
      <c r="C51" s="85">
        <v>97</v>
      </c>
      <c r="D51" s="85">
        <v>92</v>
      </c>
      <c r="E51" s="85" t="s">
        <v>284</v>
      </c>
      <c r="F51" s="85">
        <v>4</v>
      </c>
      <c r="G51" s="85">
        <v>1</v>
      </c>
      <c r="H51" s="85" t="s">
        <v>284</v>
      </c>
      <c r="I51" s="85" t="s">
        <v>284</v>
      </c>
      <c r="J51" s="85">
        <v>2</v>
      </c>
    </row>
    <row r="52" spans="2:10" ht="15" customHeight="1">
      <c r="B52" s="196" t="s">
        <v>368</v>
      </c>
      <c r="C52" s="85">
        <v>710</v>
      </c>
      <c r="D52" s="85">
        <v>633</v>
      </c>
      <c r="E52" s="85">
        <v>16</v>
      </c>
      <c r="F52" s="85">
        <v>28</v>
      </c>
      <c r="G52" s="85">
        <v>21</v>
      </c>
      <c r="H52" s="85">
        <v>12</v>
      </c>
      <c r="I52" s="85">
        <v>16</v>
      </c>
      <c r="J52" s="85">
        <v>29</v>
      </c>
    </row>
    <row r="53" spans="2:10" ht="15" customHeight="1">
      <c r="B53" s="196" t="s">
        <v>369</v>
      </c>
      <c r="C53" s="85">
        <v>1870</v>
      </c>
      <c r="D53" s="85">
        <v>1591</v>
      </c>
      <c r="E53" s="85">
        <v>214</v>
      </c>
      <c r="F53" s="85">
        <v>3</v>
      </c>
      <c r="G53" s="85">
        <v>30</v>
      </c>
      <c r="H53" s="85">
        <v>31</v>
      </c>
      <c r="I53" s="85" t="s">
        <v>284</v>
      </c>
      <c r="J53" s="85">
        <v>75</v>
      </c>
    </row>
    <row r="54" spans="2:10" ht="15" customHeight="1">
      <c r="B54" s="196" t="s">
        <v>370</v>
      </c>
      <c r="C54" s="85">
        <v>3174</v>
      </c>
      <c r="D54" s="85">
        <v>2481</v>
      </c>
      <c r="E54" s="85">
        <v>540</v>
      </c>
      <c r="F54" s="85">
        <v>2</v>
      </c>
      <c r="G54" s="85">
        <v>82</v>
      </c>
      <c r="H54" s="85">
        <v>68</v>
      </c>
      <c r="I54" s="85">
        <v>89</v>
      </c>
      <c r="J54" s="85">
        <v>211</v>
      </c>
    </row>
    <row r="55" spans="2:10" ht="15" customHeight="1">
      <c r="B55" s="196" t="s">
        <v>371</v>
      </c>
      <c r="C55" s="85">
        <v>168</v>
      </c>
      <c r="D55" s="85">
        <v>163</v>
      </c>
      <c r="E55" s="85" t="s">
        <v>284</v>
      </c>
      <c r="F55" s="85">
        <v>2</v>
      </c>
      <c r="G55" s="85">
        <v>2</v>
      </c>
      <c r="H55" s="85">
        <v>1</v>
      </c>
      <c r="I55" s="85">
        <v>1</v>
      </c>
      <c r="J55" s="85">
        <v>5</v>
      </c>
    </row>
    <row r="56" spans="2:10">
      <c r="B56" s="11"/>
      <c r="C56" s="11"/>
      <c r="D56" s="11"/>
      <c r="E56" s="85"/>
      <c r="F56" s="85"/>
      <c r="G56" s="85"/>
      <c r="H56" s="85"/>
      <c r="I56" s="85"/>
      <c r="J56" s="85"/>
    </row>
    <row r="57" spans="2:10">
      <c r="B57" s="196" t="s">
        <v>372</v>
      </c>
      <c r="C57" s="85">
        <v>8886</v>
      </c>
      <c r="D57" s="85">
        <v>7048</v>
      </c>
      <c r="E57" s="85">
        <v>1186</v>
      </c>
      <c r="F57" s="85">
        <v>21</v>
      </c>
      <c r="G57" s="85">
        <v>272</v>
      </c>
      <c r="H57" s="85">
        <v>350</v>
      </c>
      <c r="I57" s="85">
        <v>116</v>
      </c>
      <c r="J57" s="85">
        <v>1292</v>
      </c>
    </row>
    <row r="58" spans="2:10">
      <c r="B58" s="196" t="s">
        <v>373</v>
      </c>
      <c r="C58" s="85">
        <v>22</v>
      </c>
      <c r="D58" s="85">
        <v>22</v>
      </c>
      <c r="E58" s="85" t="s">
        <v>284</v>
      </c>
      <c r="F58" s="85" t="s">
        <v>284</v>
      </c>
      <c r="G58" s="85" t="s">
        <v>284</v>
      </c>
      <c r="H58" s="85" t="s">
        <v>284</v>
      </c>
      <c r="I58" s="85" t="s">
        <v>284</v>
      </c>
      <c r="J58" s="85">
        <v>1</v>
      </c>
    </row>
    <row r="59" spans="2:10">
      <c r="B59" s="196" t="s">
        <v>374</v>
      </c>
      <c r="C59" s="85">
        <v>87</v>
      </c>
      <c r="D59" s="85">
        <v>75</v>
      </c>
      <c r="E59" s="85">
        <v>8</v>
      </c>
      <c r="F59" s="85">
        <v>2</v>
      </c>
      <c r="G59" s="85">
        <v>1</v>
      </c>
      <c r="H59" s="85">
        <v>1</v>
      </c>
      <c r="I59" s="85" t="s">
        <v>284</v>
      </c>
      <c r="J59" s="85">
        <v>3</v>
      </c>
    </row>
    <row r="60" spans="2:10">
      <c r="B60" s="196" t="s">
        <v>375</v>
      </c>
      <c r="C60" s="85">
        <v>851</v>
      </c>
      <c r="D60" s="85">
        <v>810</v>
      </c>
      <c r="E60" s="85">
        <v>3</v>
      </c>
      <c r="F60" s="85">
        <v>1</v>
      </c>
      <c r="G60" s="85">
        <v>6</v>
      </c>
      <c r="H60" s="85">
        <v>30</v>
      </c>
      <c r="I60" s="85">
        <v>2</v>
      </c>
      <c r="J60" s="85">
        <v>53</v>
      </c>
    </row>
    <row r="61" spans="2:10">
      <c r="B61" s="196" t="s">
        <v>376</v>
      </c>
      <c r="C61" s="85">
        <v>157</v>
      </c>
      <c r="D61" s="85">
        <v>135</v>
      </c>
      <c r="E61" s="85">
        <v>1</v>
      </c>
      <c r="F61" s="85">
        <v>13</v>
      </c>
      <c r="G61" s="85">
        <v>2</v>
      </c>
      <c r="H61" s="85">
        <v>6</v>
      </c>
      <c r="I61" s="85" t="s">
        <v>284</v>
      </c>
      <c r="J61" s="85">
        <v>13</v>
      </c>
    </row>
    <row r="62" spans="2:10">
      <c r="B62" s="196"/>
      <c r="C62" s="85"/>
      <c r="D62" s="85"/>
      <c r="E62" s="85"/>
      <c r="F62" s="85"/>
      <c r="G62" s="85"/>
      <c r="H62" s="85"/>
      <c r="I62" s="85"/>
      <c r="J62" s="85"/>
    </row>
    <row r="63" spans="2:10">
      <c r="B63" s="196" t="s">
        <v>377</v>
      </c>
      <c r="C63" s="85">
        <v>1074</v>
      </c>
      <c r="D63" s="85">
        <v>968</v>
      </c>
      <c r="E63" s="85">
        <v>21</v>
      </c>
      <c r="F63" s="85">
        <v>2</v>
      </c>
      <c r="G63" s="85">
        <v>7</v>
      </c>
      <c r="H63" s="85">
        <v>75</v>
      </c>
      <c r="I63" s="85">
        <v>2</v>
      </c>
      <c r="J63" s="85">
        <v>145</v>
      </c>
    </row>
    <row r="64" spans="2:10">
      <c r="B64" s="196" t="s">
        <v>378</v>
      </c>
      <c r="C64" s="85">
        <v>1813</v>
      </c>
      <c r="D64" s="85">
        <v>1748</v>
      </c>
      <c r="E64" s="85">
        <v>11</v>
      </c>
      <c r="F64" s="85">
        <v>6</v>
      </c>
      <c r="G64" s="85">
        <v>21</v>
      </c>
      <c r="H64" s="85">
        <v>26</v>
      </c>
      <c r="I64" s="85">
        <v>3</v>
      </c>
      <c r="J64" s="85">
        <v>60</v>
      </c>
    </row>
    <row r="65" spans="2:10">
      <c r="B65" s="196" t="s">
        <v>379</v>
      </c>
      <c r="C65" s="85">
        <v>58</v>
      </c>
      <c r="D65" s="85">
        <v>49</v>
      </c>
      <c r="E65" s="85" t="s">
        <v>284</v>
      </c>
      <c r="F65" s="85">
        <v>8</v>
      </c>
      <c r="G65" s="85" t="s">
        <v>284</v>
      </c>
      <c r="H65" s="85">
        <v>1</v>
      </c>
      <c r="I65" s="85" t="s">
        <v>284</v>
      </c>
      <c r="J65" s="85">
        <v>2</v>
      </c>
    </row>
    <row r="66" spans="2:10">
      <c r="B66" s="196" t="s">
        <v>380</v>
      </c>
      <c r="C66" s="85">
        <v>90</v>
      </c>
      <c r="D66" s="85">
        <v>69</v>
      </c>
      <c r="E66" s="85">
        <v>3</v>
      </c>
      <c r="F66" s="85">
        <v>16</v>
      </c>
      <c r="G66" s="85">
        <v>1</v>
      </c>
      <c r="H66" s="85">
        <v>1</v>
      </c>
      <c r="I66" s="85">
        <v>1</v>
      </c>
      <c r="J66" s="85" t="s">
        <v>284</v>
      </c>
    </row>
    <row r="67" spans="2:10">
      <c r="B67" s="196" t="s">
        <v>381</v>
      </c>
      <c r="C67" s="85">
        <v>9332</v>
      </c>
      <c r="D67" s="85">
        <v>7110</v>
      </c>
      <c r="E67" s="85">
        <v>1519</v>
      </c>
      <c r="F67" s="85">
        <v>26</v>
      </c>
      <c r="G67" s="85">
        <v>430</v>
      </c>
      <c r="H67" s="85">
        <v>238</v>
      </c>
      <c r="I67" s="85">
        <v>849</v>
      </c>
      <c r="J67" s="85">
        <v>276</v>
      </c>
    </row>
    <row r="68" spans="2:10">
      <c r="B68" s="127"/>
      <c r="C68" s="85"/>
      <c r="D68" s="85"/>
      <c r="E68" s="85"/>
      <c r="F68" s="85"/>
      <c r="G68" s="85"/>
      <c r="H68" s="85"/>
      <c r="I68" s="85"/>
      <c r="J68" s="85"/>
    </row>
    <row r="69" spans="2:10">
      <c r="B69" s="196" t="s">
        <v>382</v>
      </c>
      <c r="C69" s="85">
        <v>181</v>
      </c>
      <c r="D69" s="85">
        <v>164</v>
      </c>
      <c r="E69" s="85">
        <v>5</v>
      </c>
      <c r="F69" s="85">
        <v>7</v>
      </c>
      <c r="G69" s="85" t="s">
        <v>284</v>
      </c>
      <c r="H69" s="85">
        <v>2</v>
      </c>
      <c r="I69" s="85" t="s">
        <v>284</v>
      </c>
      <c r="J69" s="85">
        <v>6</v>
      </c>
    </row>
    <row r="70" spans="2:10">
      <c r="B70" s="196" t="s">
        <v>383</v>
      </c>
      <c r="C70" s="85">
        <v>638</v>
      </c>
      <c r="D70" s="85">
        <v>612</v>
      </c>
      <c r="E70" s="85">
        <v>2</v>
      </c>
      <c r="F70" s="85">
        <v>17</v>
      </c>
      <c r="G70" s="85">
        <v>3</v>
      </c>
      <c r="H70" s="85">
        <v>2</v>
      </c>
      <c r="I70" s="85">
        <v>1</v>
      </c>
      <c r="J70" s="85">
        <v>10</v>
      </c>
    </row>
    <row r="71" spans="2:10">
      <c r="B71" s="196" t="s">
        <v>384</v>
      </c>
      <c r="C71" s="85">
        <v>310</v>
      </c>
      <c r="D71" s="85">
        <v>304</v>
      </c>
      <c r="E71" s="85">
        <v>2</v>
      </c>
      <c r="F71" s="85">
        <v>2</v>
      </c>
      <c r="G71" s="85">
        <v>2</v>
      </c>
      <c r="H71" s="85" t="s">
        <v>284</v>
      </c>
      <c r="I71" s="85" t="s">
        <v>284</v>
      </c>
      <c r="J71" s="85">
        <v>16</v>
      </c>
    </row>
    <row r="72" spans="2:10">
      <c r="B72" s="196" t="s">
        <v>385</v>
      </c>
      <c r="C72" s="85">
        <v>427</v>
      </c>
      <c r="D72" s="85">
        <v>404</v>
      </c>
      <c r="E72" s="85">
        <v>12</v>
      </c>
      <c r="F72" s="85">
        <v>2</v>
      </c>
      <c r="G72" s="85">
        <v>5</v>
      </c>
      <c r="H72" s="85">
        <v>4</v>
      </c>
      <c r="I72" s="85">
        <v>3</v>
      </c>
      <c r="J72" s="85">
        <v>9</v>
      </c>
    </row>
    <row r="73" spans="2:10">
      <c r="B73" s="196" t="s">
        <v>386</v>
      </c>
      <c r="C73" s="85">
        <v>223</v>
      </c>
      <c r="D73" s="85">
        <v>205</v>
      </c>
      <c r="E73" s="85" t="s">
        <v>284</v>
      </c>
      <c r="F73" s="85">
        <v>15</v>
      </c>
      <c r="G73" s="85">
        <v>3</v>
      </c>
      <c r="H73" s="85" t="s">
        <v>284</v>
      </c>
      <c r="I73" s="85" t="s">
        <v>284</v>
      </c>
      <c r="J73" s="85">
        <v>4</v>
      </c>
    </row>
    <row r="74" spans="2:10">
      <c r="B74" s="196"/>
      <c r="C74" s="85"/>
      <c r="D74" s="85"/>
      <c r="E74" s="85"/>
      <c r="F74" s="85"/>
      <c r="G74" s="85"/>
      <c r="H74" s="85"/>
      <c r="I74" s="85"/>
      <c r="J74" s="85"/>
    </row>
    <row r="75" spans="2:10">
      <c r="B75" s="196" t="s">
        <v>387</v>
      </c>
      <c r="C75" s="85">
        <v>883</v>
      </c>
      <c r="D75" s="85">
        <v>836</v>
      </c>
      <c r="E75" s="85">
        <v>11</v>
      </c>
      <c r="F75" s="85">
        <v>4</v>
      </c>
      <c r="G75" s="85">
        <v>32</v>
      </c>
      <c r="H75" s="85" t="s">
        <v>284</v>
      </c>
      <c r="I75" s="85">
        <v>1</v>
      </c>
      <c r="J75" s="85">
        <v>34</v>
      </c>
    </row>
    <row r="76" spans="2:10">
      <c r="B76" s="196" t="s">
        <v>388</v>
      </c>
      <c r="C76" s="85">
        <v>196</v>
      </c>
      <c r="D76" s="85">
        <v>184</v>
      </c>
      <c r="E76" s="85">
        <v>2</v>
      </c>
      <c r="F76" s="85">
        <v>2</v>
      </c>
      <c r="G76" s="85">
        <v>3</v>
      </c>
      <c r="H76" s="85">
        <v>5</v>
      </c>
      <c r="I76" s="85" t="s">
        <v>284</v>
      </c>
      <c r="J76" s="85">
        <v>7</v>
      </c>
    </row>
    <row r="77" spans="2:10">
      <c r="B77" s="196" t="s">
        <v>389</v>
      </c>
      <c r="C77" s="85">
        <v>1545</v>
      </c>
      <c r="D77" s="85">
        <v>1459</v>
      </c>
      <c r="E77" s="85">
        <v>47</v>
      </c>
      <c r="F77" s="85">
        <v>1</v>
      </c>
      <c r="G77" s="85">
        <v>11</v>
      </c>
      <c r="H77" s="85">
        <v>26</v>
      </c>
      <c r="I77" s="85">
        <v>5</v>
      </c>
      <c r="J77" s="85">
        <v>48</v>
      </c>
    </row>
    <row r="78" spans="2:10">
      <c r="B78" s="196" t="s">
        <v>390</v>
      </c>
      <c r="C78" s="85">
        <v>693</v>
      </c>
      <c r="D78" s="85">
        <v>683</v>
      </c>
      <c r="E78" s="85">
        <v>2</v>
      </c>
      <c r="F78" s="85" t="s">
        <v>284</v>
      </c>
      <c r="G78" s="85">
        <v>4</v>
      </c>
      <c r="H78" s="85">
        <v>4</v>
      </c>
      <c r="I78" s="85">
        <v>2</v>
      </c>
      <c r="J78" s="85">
        <v>31</v>
      </c>
    </row>
    <row r="79" spans="2:10">
      <c r="B79" s="196" t="s">
        <v>391</v>
      </c>
      <c r="C79" s="85">
        <v>61</v>
      </c>
      <c r="D79" s="85">
        <v>61</v>
      </c>
      <c r="E79" s="85" t="s">
        <v>284</v>
      </c>
      <c r="F79" s="85" t="s">
        <v>284</v>
      </c>
      <c r="G79" s="85" t="s">
        <v>284</v>
      </c>
      <c r="H79" s="85" t="s">
        <v>284</v>
      </c>
      <c r="I79" s="85" t="s">
        <v>284</v>
      </c>
      <c r="J79" s="85">
        <v>1</v>
      </c>
    </row>
    <row r="80" spans="2:10">
      <c r="B80" s="196"/>
      <c r="C80" s="85"/>
      <c r="D80" s="85"/>
      <c r="E80" s="85"/>
      <c r="F80" s="85"/>
      <c r="G80" s="85"/>
      <c r="H80" s="85"/>
      <c r="I80" s="85"/>
      <c r="J80" s="85"/>
    </row>
    <row r="81" spans="2:10">
      <c r="B81" s="196" t="s">
        <v>392</v>
      </c>
      <c r="C81" s="85">
        <v>2084</v>
      </c>
      <c r="D81" s="85">
        <v>1629</v>
      </c>
      <c r="E81" s="85">
        <v>396</v>
      </c>
      <c r="F81" s="85">
        <v>12</v>
      </c>
      <c r="G81" s="85">
        <v>16</v>
      </c>
      <c r="H81" s="85">
        <v>31</v>
      </c>
      <c r="I81" s="85">
        <v>3</v>
      </c>
      <c r="J81" s="85">
        <v>151</v>
      </c>
    </row>
    <row r="82" spans="2:10">
      <c r="B82" s="196" t="s">
        <v>393</v>
      </c>
      <c r="C82" s="85">
        <v>580</v>
      </c>
      <c r="D82" s="85">
        <v>553</v>
      </c>
      <c r="E82" s="85">
        <v>6</v>
      </c>
      <c r="F82" s="85">
        <v>1</v>
      </c>
      <c r="G82" s="85">
        <v>3</v>
      </c>
      <c r="H82" s="85">
        <v>15</v>
      </c>
      <c r="I82" s="85" t="s">
        <v>284</v>
      </c>
      <c r="J82" s="85">
        <v>36</v>
      </c>
    </row>
    <row r="83" spans="2:10">
      <c r="B83" s="196" t="s">
        <v>394</v>
      </c>
      <c r="C83" s="85">
        <v>13454</v>
      </c>
      <c r="D83" s="85">
        <v>9650</v>
      </c>
      <c r="E83" s="85">
        <v>2182</v>
      </c>
      <c r="F83" s="85">
        <v>26</v>
      </c>
      <c r="G83" s="85">
        <v>1190</v>
      </c>
      <c r="H83" s="85">
        <v>395</v>
      </c>
      <c r="I83" s="85">
        <v>853</v>
      </c>
      <c r="J83" s="85">
        <v>713</v>
      </c>
    </row>
    <row r="84" spans="2:10">
      <c r="B84" s="196" t="s">
        <v>395</v>
      </c>
      <c r="C84" s="85">
        <v>299</v>
      </c>
      <c r="D84" s="85">
        <v>267</v>
      </c>
      <c r="E84" s="85">
        <v>2</v>
      </c>
      <c r="F84" s="85">
        <v>4</v>
      </c>
      <c r="G84" s="85">
        <v>2</v>
      </c>
      <c r="H84" s="85">
        <v>24</v>
      </c>
      <c r="I84" s="85" t="s">
        <v>284</v>
      </c>
      <c r="J84" s="85">
        <v>81</v>
      </c>
    </row>
    <row r="85" spans="2:10">
      <c r="B85" s="196" t="s">
        <v>396</v>
      </c>
      <c r="C85" s="85">
        <v>208</v>
      </c>
      <c r="D85" s="85">
        <v>205</v>
      </c>
      <c r="E85" s="85">
        <v>1</v>
      </c>
      <c r="F85" s="85" t="s">
        <v>284</v>
      </c>
      <c r="G85" s="85">
        <v>1</v>
      </c>
      <c r="H85" s="85">
        <v>1</v>
      </c>
      <c r="I85" s="85" t="s">
        <v>284</v>
      </c>
      <c r="J85" s="85">
        <v>5</v>
      </c>
    </row>
    <row r="86" spans="2:10">
      <c r="B86" s="196"/>
      <c r="C86" s="85"/>
      <c r="D86" s="85"/>
      <c r="E86" s="85"/>
      <c r="F86" s="85"/>
      <c r="G86" s="85"/>
      <c r="H86" s="85"/>
      <c r="I86" s="85"/>
      <c r="J86" s="85"/>
    </row>
    <row r="87" spans="2:10">
      <c r="B87" s="196" t="s">
        <v>397</v>
      </c>
      <c r="C87" s="85">
        <v>24</v>
      </c>
      <c r="D87" s="85">
        <v>24</v>
      </c>
      <c r="E87" s="85" t="s">
        <v>284</v>
      </c>
      <c r="F87" s="85" t="s">
        <v>284</v>
      </c>
      <c r="G87" s="85" t="s">
        <v>284</v>
      </c>
      <c r="H87" s="85" t="s">
        <v>284</v>
      </c>
      <c r="I87" s="85" t="s">
        <v>284</v>
      </c>
      <c r="J87" s="85">
        <v>2</v>
      </c>
    </row>
    <row r="88" spans="2:10">
      <c r="B88" s="196" t="s">
        <v>398</v>
      </c>
      <c r="C88" s="85">
        <v>269</v>
      </c>
      <c r="D88" s="85">
        <v>263</v>
      </c>
      <c r="E88" s="85">
        <v>3</v>
      </c>
      <c r="F88" s="85">
        <v>3</v>
      </c>
      <c r="G88" s="85" t="s">
        <v>284</v>
      </c>
      <c r="H88" s="85" t="s">
        <v>284</v>
      </c>
      <c r="I88" s="85" t="s">
        <v>284</v>
      </c>
      <c r="J88" s="85">
        <v>3</v>
      </c>
    </row>
    <row r="89" spans="2:10">
      <c r="B89" s="196" t="s">
        <v>399</v>
      </c>
      <c r="C89" s="85">
        <v>85</v>
      </c>
      <c r="D89" s="85">
        <v>85</v>
      </c>
      <c r="E89" s="85" t="s">
        <v>284</v>
      </c>
      <c r="F89" s="85" t="s">
        <v>284</v>
      </c>
      <c r="G89" s="85" t="s">
        <v>284</v>
      </c>
      <c r="H89" s="85" t="s">
        <v>284</v>
      </c>
      <c r="I89" s="85" t="s">
        <v>284</v>
      </c>
      <c r="J89" s="85" t="s">
        <v>284</v>
      </c>
    </row>
    <row r="90" spans="2:10">
      <c r="B90" s="196" t="s">
        <v>400</v>
      </c>
      <c r="C90" s="85">
        <v>257</v>
      </c>
      <c r="D90" s="85">
        <v>250</v>
      </c>
      <c r="E90" s="85" t="s">
        <v>284</v>
      </c>
      <c r="F90" s="85" t="s">
        <v>284</v>
      </c>
      <c r="G90" s="85">
        <v>2</v>
      </c>
      <c r="H90" s="85">
        <v>3</v>
      </c>
      <c r="I90" s="85" t="s">
        <v>284</v>
      </c>
      <c r="J90" s="85">
        <v>10</v>
      </c>
    </row>
    <row r="91" spans="2:10">
      <c r="B91" s="196" t="s">
        <v>401</v>
      </c>
      <c r="C91" s="85">
        <v>3371</v>
      </c>
      <c r="D91" s="85">
        <v>3189</v>
      </c>
      <c r="E91" s="85">
        <v>48</v>
      </c>
      <c r="F91" s="85">
        <v>6</v>
      </c>
      <c r="G91" s="85">
        <v>105</v>
      </c>
      <c r="H91" s="85">
        <v>20</v>
      </c>
      <c r="I91" s="85">
        <v>17</v>
      </c>
      <c r="J91" s="85">
        <v>414</v>
      </c>
    </row>
    <row r="92" spans="2:10">
      <c r="B92" s="196"/>
      <c r="C92" s="85"/>
      <c r="D92" s="85"/>
      <c r="E92" s="85"/>
      <c r="F92" s="85"/>
      <c r="G92" s="85"/>
      <c r="H92" s="85"/>
      <c r="I92" s="85"/>
      <c r="J92" s="85"/>
    </row>
    <row r="93" spans="2:10">
      <c r="B93" s="196" t="s">
        <v>402</v>
      </c>
      <c r="C93" s="85">
        <v>98</v>
      </c>
      <c r="D93" s="85">
        <v>92</v>
      </c>
      <c r="E93" s="85">
        <v>1</v>
      </c>
      <c r="F93" s="85">
        <v>2</v>
      </c>
      <c r="G93" s="85">
        <v>2</v>
      </c>
      <c r="H93" s="85">
        <v>1</v>
      </c>
      <c r="I93" s="85" t="s">
        <v>284</v>
      </c>
      <c r="J93" s="85">
        <v>2</v>
      </c>
    </row>
    <row r="94" spans="2:10">
      <c r="B94" s="196" t="s">
        <v>403</v>
      </c>
      <c r="C94" s="85">
        <v>160</v>
      </c>
      <c r="D94" s="85">
        <v>160</v>
      </c>
      <c r="E94" s="85" t="s">
        <v>284</v>
      </c>
      <c r="F94" s="85" t="s">
        <v>284</v>
      </c>
      <c r="G94" s="85" t="s">
        <v>284</v>
      </c>
      <c r="H94" s="85" t="s">
        <v>284</v>
      </c>
      <c r="I94" s="85" t="s">
        <v>284</v>
      </c>
      <c r="J94" s="85">
        <v>5</v>
      </c>
    </row>
    <row r="95" spans="2:10">
      <c r="B95" s="196" t="s">
        <v>404</v>
      </c>
      <c r="C95" s="85">
        <v>2259</v>
      </c>
      <c r="D95" s="85">
        <v>1616</v>
      </c>
      <c r="E95" s="85">
        <v>579</v>
      </c>
      <c r="F95" s="85">
        <v>13</v>
      </c>
      <c r="G95" s="85">
        <v>35</v>
      </c>
      <c r="H95" s="85">
        <v>16</v>
      </c>
      <c r="I95" s="85">
        <v>32</v>
      </c>
      <c r="J95" s="85">
        <v>254</v>
      </c>
    </row>
    <row r="96" spans="2:10">
      <c r="B96" s="196" t="s">
        <v>405</v>
      </c>
      <c r="C96" s="85">
        <v>1596</v>
      </c>
      <c r="D96" s="85">
        <v>1499</v>
      </c>
      <c r="E96" s="85">
        <v>60</v>
      </c>
      <c r="F96" s="85">
        <v>4</v>
      </c>
      <c r="G96" s="85">
        <v>13</v>
      </c>
      <c r="H96" s="85">
        <v>20</v>
      </c>
      <c r="I96" s="85">
        <v>5</v>
      </c>
      <c r="J96" s="85">
        <v>68</v>
      </c>
    </row>
    <row r="97" spans="2:10">
      <c r="B97" s="196" t="s">
        <v>406</v>
      </c>
      <c r="C97" s="85">
        <v>825</v>
      </c>
      <c r="D97" s="85">
        <v>768</v>
      </c>
      <c r="E97" s="85">
        <v>37</v>
      </c>
      <c r="F97" s="85">
        <v>1</v>
      </c>
      <c r="G97" s="85">
        <v>3</v>
      </c>
      <c r="H97" s="85">
        <v>16</v>
      </c>
      <c r="I97" s="85" t="s">
        <v>284</v>
      </c>
      <c r="J97" s="85">
        <v>100</v>
      </c>
    </row>
    <row r="98" spans="2:10">
      <c r="B98" s="196"/>
      <c r="C98" s="85"/>
      <c r="D98" s="85"/>
      <c r="E98" s="85"/>
      <c r="F98" s="85"/>
      <c r="G98" s="85"/>
      <c r="H98" s="85"/>
      <c r="I98" s="85"/>
      <c r="J98" s="85"/>
    </row>
    <row r="99" spans="2:10">
      <c r="B99" s="196" t="s">
        <v>407</v>
      </c>
      <c r="C99" s="85">
        <v>440</v>
      </c>
      <c r="D99" s="85">
        <v>430</v>
      </c>
      <c r="E99" s="85">
        <v>3</v>
      </c>
      <c r="F99" s="85">
        <v>1</v>
      </c>
      <c r="G99" s="85" t="s">
        <v>284</v>
      </c>
      <c r="H99" s="85">
        <v>6</v>
      </c>
      <c r="I99" s="85" t="s">
        <v>284</v>
      </c>
      <c r="J99" s="85">
        <v>20</v>
      </c>
    </row>
    <row r="100" spans="2:10">
      <c r="B100" s="196" t="s">
        <v>408</v>
      </c>
      <c r="C100" s="85">
        <v>64</v>
      </c>
      <c r="D100" s="85">
        <v>60</v>
      </c>
      <c r="E100" s="85">
        <v>1</v>
      </c>
      <c r="F100" s="85">
        <v>3</v>
      </c>
      <c r="G100" s="85" t="s">
        <v>284</v>
      </c>
      <c r="H100" s="85" t="s">
        <v>284</v>
      </c>
      <c r="I100" s="85" t="s">
        <v>284</v>
      </c>
      <c r="J100" s="85" t="s">
        <v>284</v>
      </c>
    </row>
    <row r="101" spans="2:10">
      <c r="B101" s="196" t="s">
        <v>409</v>
      </c>
      <c r="C101" s="85">
        <v>712</v>
      </c>
      <c r="D101" s="85">
        <v>693</v>
      </c>
      <c r="E101" s="85">
        <v>2</v>
      </c>
      <c r="F101" s="85">
        <v>3</v>
      </c>
      <c r="G101" s="85">
        <v>3</v>
      </c>
      <c r="H101" s="85">
        <v>10</v>
      </c>
      <c r="I101" s="85">
        <v>2</v>
      </c>
      <c r="J101" s="85">
        <v>24</v>
      </c>
    </row>
    <row r="102" spans="2:10">
      <c r="B102" s="196" t="s">
        <v>410</v>
      </c>
      <c r="C102" s="85">
        <v>585</v>
      </c>
      <c r="D102" s="85">
        <v>567</v>
      </c>
      <c r="E102" s="85">
        <v>7</v>
      </c>
      <c r="F102" s="85">
        <v>7</v>
      </c>
      <c r="G102" s="85">
        <v>2</v>
      </c>
      <c r="H102" s="85">
        <v>2</v>
      </c>
      <c r="I102" s="85" t="s">
        <v>284</v>
      </c>
      <c r="J102" s="85">
        <v>18</v>
      </c>
    </row>
    <row r="103" spans="2:10">
      <c r="B103" s="196" t="s">
        <v>411</v>
      </c>
      <c r="C103" s="85">
        <v>872</v>
      </c>
      <c r="D103" s="85">
        <v>803</v>
      </c>
      <c r="E103" s="85">
        <v>37</v>
      </c>
      <c r="F103" s="85">
        <v>5</v>
      </c>
      <c r="G103" s="85">
        <v>3</v>
      </c>
      <c r="H103" s="85">
        <v>24</v>
      </c>
      <c r="I103" s="85">
        <v>1</v>
      </c>
      <c r="J103" s="85">
        <v>164</v>
      </c>
    </row>
    <row r="104" spans="2:10">
      <c r="B104" s="127"/>
      <c r="C104" s="85"/>
      <c r="D104" s="85"/>
      <c r="E104" s="85"/>
      <c r="F104" s="85"/>
      <c r="G104" s="85"/>
      <c r="H104" s="85"/>
      <c r="I104" s="85"/>
      <c r="J104" s="85"/>
    </row>
    <row r="105" spans="2:10">
      <c r="B105" s="196" t="s">
        <v>412</v>
      </c>
      <c r="C105" s="85">
        <v>3709</v>
      </c>
      <c r="D105" s="85">
        <v>2551</v>
      </c>
      <c r="E105" s="85">
        <v>572</v>
      </c>
      <c r="F105" s="85">
        <v>15</v>
      </c>
      <c r="G105" s="85">
        <v>376</v>
      </c>
      <c r="H105" s="85">
        <v>185</v>
      </c>
      <c r="I105" s="85">
        <v>161</v>
      </c>
      <c r="J105" s="85">
        <v>212</v>
      </c>
    </row>
    <row r="106" spans="2:10">
      <c r="B106" s="196" t="s">
        <v>413</v>
      </c>
      <c r="C106" s="85">
        <v>23366</v>
      </c>
      <c r="D106" s="85">
        <v>10153</v>
      </c>
      <c r="E106" s="85">
        <v>10713</v>
      </c>
      <c r="F106" s="85">
        <v>48</v>
      </c>
      <c r="G106" s="85">
        <v>649</v>
      </c>
      <c r="H106" s="85">
        <v>1780</v>
      </c>
      <c r="I106" s="85">
        <v>2314</v>
      </c>
      <c r="J106" s="85">
        <v>1661</v>
      </c>
    </row>
    <row r="107" spans="2:10">
      <c r="B107" s="196" t="s">
        <v>414</v>
      </c>
      <c r="C107" s="85">
        <v>412</v>
      </c>
      <c r="D107" s="85">
        <v>397</v>
      </c>
      <c r="E107" s="85">
        <v>5</v>
      </c>
      <c r="F107" s="85">
        <v>1</v>
      </c>
      <c r="G107" s="85">
        <v>5</v>
      </c>
      <c r="H107" s="85">
        <v>1</v>
      </c>
      <c r="I107" s="85" t="s">
        <v>284</v>
      </c>
      <c r="J107" s="85">
        <v>7</v>
      </c>
    </row>
    <row r="108" spans="2:10">
      <c r="B108" s="63"/>
      <c r="C108" s="63"/>
      <c r="D108" s="63"/>
      <c r="E108" s="63"/>
      <c r="F108" s="63"/>
      <c r="G108" s="63"/>
      <c r="H108" s="63"/>
      <c r="I108" s="63"/>
      <c r="J108" s="63"/>
    </row>
    <row r="109" spans="2:10" ht="15.75">
      <c r="B109" s="355" t="s">
        <v>152</v>
      </c>
      <c r="C109" s="356"/>
      <c r="D109" s="356"/>
      <c r="E109" s="356"/>
      <c r="F109" s="356"/>
      <c r="G109" s="356"/>
      <c r="H109" s="356"/>
      <c r="I109" s="356"/>
      <c r="J109" s="356"/>
    </row>
    <row r="110" spans="2:10" ht="31.5" customHeight="1">
      <c r="B110" s="283" t="s">
        <v>618</v>
      </c>
      <c r="C110" s="282"/>
      <c r="D110" s="282"/>
      <c r="E110" s="282"/>
      <c r="F110" s="282"/>
      <c r="G110" s="282"/>
      <c r="H110" s="282"/>
      <c r="I110" s="282"/>
      <c r="J110" s="282"/>
    </row>
  </sheetData>
  <mergeCells count="9">
    <mergeCell ref="B109:J109"/>
    <mergeCell ref="B110:J110"/>
    <mergeCell ref="F5:F6"/>
    <mergeCell ref="G5:G6"/>
    <mergeCell ref="H5:H6"/>
    <mergeCell ref="B5:B6"/>
    <mergeCell ref="C5:C6"/>
    <mergeCell ref="D5:D6"/>
    <mergeCell ref="E5:E6"/>
  </mergeCells>
  <phoneticPr fontId="10" type="noConversion"/>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workbookViewId="0"/>
  </sheetViews>
  <sheetFormatPr defaultRowHeight="15"/>
  <cols>
    <col min="1" max="1" width="4.6640625" style="2" customWidth="1"/>
    <col min="2" max="2" width="21.33203125" style="2" bestFit="1" customWidth="1"/>
    <col min="3" max="3" width="12.5" style="2" bestFit="1" customWidth="1"/>
    <col min="4" max="5" width="10.5" style="2" bestFit="1" customWidth="1"/>
    <col min="6" max="6" width="13.1640625" style="2" customWidth="1"/>
    <col min="7" max="7" width="12.5" style="2" customWidth="1"/>
    <col min="8" max="8" width="9" style="2" customWidth="1"/>
    <col min="9" max="9" width="12" style="2" bestFit="1" customWidth="1"/>
    <col min="10" max="10" width="9" style="2" bestFit="1" customWidth="1"/>
    <col min="11" max="11" width="11.6640625" style="2" bestFit="1" customWidth="1"/>
    <col min="12" max="12" width="9.33203125" style="2"/>
    <col min="13" max="13" width="12.6640625" style="2" bestFit="1" customWidth="1"/>
    <col min="14" max="16384" width="9.33203125" style="2"/>
  </cols>
  <sheetData>
    <row r="1" spans="1:13" ht="15.75">
      <c r="A1" s="1"/>
      <c r="B1" s="106"/>
    </row>
    <row r="2" spans="1:13">
      <c r="A2" s="212"/>
      <c r="B2" s="4" t="s">
        <v>153</v>
      </c>
      <c r="C2" s="4"/>
      <c r="D2" s="4"/>
      <c r="E2" s="4"/>
      <c r="F2" s="4"/>
      <c r="G2" s="4"/>
      <c r="H2" s="4"/>
      <c r="I2" s="4"/>
      <c r="J2" s="4"/>
      <c r="K2" s="4"/>
    </row>
    <row r="3" spans="1:13" ht="15.75">
      <c r="B3" s="60" t="s">
        <v>154</v>
      </c>
      <c r="C3" s="4"/>
      <c r="D3" s="4"/>
      <c r="E3" s="4"/>
      <c r="F3" s="4"/>
      <c r="G3" s="4"/>
      <c r="H3" s="4"/>
      <c r="I3" s="4"/>
      <c r="J3" s="4"/>
      <c r="K3" s="4"/>
    </row>
    <row r="4" spans="1:13">
      <c r="B4" s="4" t="s">
        <v>617</v>
      </c>
      <c r="C4" s="4"/>
      <c r="D4" s="4"/>
      <c r="E4" s="4"/>
      <c r="F4" s="4"/>
      <c r="G4" s="4"/>
      <c r="H4" s="4"/>
      <c r="I4" s="4"/>
      <c r="J4" s="4"/>
      <c r="K4" s="4"/>
    </row>
    <row r="5" spans="1:13">
      <c r="B5" s="304" t="s">
        <v>133</v>
      </c>
      <c r="C5" s="304" t="s">
        <v>543</v>
      </c>
      <c r="D5" s="304" t="s">
        <v>544</v>
      </c>
      <c r="E5" s="304" t="s">
        <v>545</v>
      </c>
      <c r="F5" s="317" t="s">
        <v>546</v>
      </c>
      <c r="G5" s="317" t="s">
        <v>547</v>
      </c>
      <c r="H5" s="317" t="s">
        <v>148</v>
      </c>
      <c r="I5" s="359" t="s">
        <v>415</v>
      </c>
      <c r="J5" s="233" t="s">
        <v>149</v>
      </c>
      <c r="K5" s="39"/>
    </row>
    <row r="6" spans="1:13" ht="28.5" customHeight="1">
      <c r="B6" s="294"/>
      <c r="C6" s="294"/>
      <c r="D6" s="318"/>
      <c r="E6" s="318"/>
      <c r="F6" s="294"/>
      <c r="G6" s="294"/>
      <c r="H6" s="294"/>
      <c r="I6" s="360"/>
      <c r="J6" s="232" t="s">
        <v>150</v>
      </c>
      <c r="K6" s="30" t="s">
        <v>151</v>
      </c>
      <c r="M6" s="36"/>
    </row>
    <row r="7" spans="1:13" ht="20.100000000000001" customHeight="1">
      <c r="B7" s="195" t="s">
        <v>156</v>
      </c>
      <c r="C7" s="75">
        <v>93526</v>
      </c>
      <c r="D7" s="75">
        <v>79296</v>
      </c>
      <c r="E7" s="75">
        <v>12737</v>
      </c>
      <c r="F7" s="75">
        <v>525</v>
      </c>
      <c r="G7" s="75">
        <v>593</v>
      </c>
      <c r="H7" s="75">
        <v>342</v>
      </c>
      <c r="I7" s="75">
        <v>33</v>
      </c>
      <c r="J7" s="75">
        <v>1091</v>
      </c>
      <c r="K7" s="75">
        <v>1446</v>
      </c>
      <c r="M7" s="36"/>
    </row>
    <row r="8" spans="1:13">
      <c r="B8" s="127"/>
      <c r="C8" s="47"/>
      <c r="D8" s="47"/>
      <c r="E8" s="47"/>
      <c r="F8" s="47"/>
      <c r="G8" s="47"/>
      <c r="H8" s="47"/>
      <c r="I8" s="47"/>
      <c r="J8" s="47"/>
      <c r="K8" s="47"/>
    </row>
    <row r="9" spans="1:13" ht="15" customHeight="1">
      <c r="B9" s="196" t="s">
        <v>332</v>
      </c>
      <c r="C9" s="47">
        <v>170</v>
      </c>
      <c r="D9" s="47">
        <v>170</v>
      </c>
      <c r="E9" s="85" t="s">
        <v>284</v>
      </c>
      <c r="F9" s="85" t="s">
        <v>284</v>
      </c>
      <c r="G9" s="85" t="s">
        <v>284</v>
      </c>
      <c r="H9" s="85" t="s">
        <v>284</v>
      </c>
      <c r="I9" s="85" t="s">
        <v>284</v>
      </c>
      <c r="J9" s="85" t="s">
        <v>284</v>
      </c>
      <c r="K9" s="85" t="s">
        <v>284</v>
      </c>
    </row>
    <row r="10" spans="1:13" ht="15" customHeight="1">
      <c r="B10" s="196" t="s">
        <v>333</v>
      </c>
      <c r="C10" s="47">
        <v>137</v>
      </c>
      <c r="D10" s="47">
        <v>134</v>
      </c>
      <c r="E10" s="85" t="s">
        <v>284</v>
      </c>
      <c r="F10" s="85">
        <v>3</v>
      </c>
      <c r="G10" s="85" t="s">
        <v>284</v>
      </c>
      <c r="H10" s="85" t="s">
        <v>284</v>
      </c>
      <c r="I10" s="85" t="s">
        <v>284</v>
      </c>
      <c r="J10" s="85" t="s">
        <v>284</v>
      </c>
      <c r="K10" s="85" t="s">
        <v>284</v>
      </c>
    </row>
    <row r="11" spans="1:13" ht="15" customHeight="1">
      <c r="B11" s="196" t="s">
        <v>334</v>
      </c>
      <c r="C11" s="47">
        <v>970</v>
      </c>
      <c r="D11" s="47">
        <v>952</v>
      </c>
      <c r="E11" s="85">
        <v>10</v>
      </c>
      <c r="F11" s="85">
        <v>7</v>
      </c>
      <c r="G11" s="85">
        <v>1</v>
      </c>
      <c r="H11" s="85" t="s">
        <v>284</v>
      </c>
      <c r="I11" s="85" t="s">
        <v>284</v>
      </c>
      <c r="J11" s="85">
        <v>2</v>
      </c>
      <c r="K11" s="85">
        <v>14</v>
      </c>
    </row>
    <row r="12" spans="1:13" ht="15" customHeight="1">
      <c r="B12" s="196" t="s">
        <v>335</v>
      </c>
      <c r="C12" s="47">
        <v>336</v>
      </c>
      <c r="D12" s="47">
        <v>336</v>
      </c>
      <c r="E12" s="85" t="s">
        <v>284</v>
      </c>
      <c r="F12" s="85" t="s">
        <v>284</v>
      </c>
      <c r="G12" s="85" t="s">
        <v>284</v>
      </c>
      <c r="H12" s="85" t="s">
        <v>284</v>
      </c>
      <c r="I12" s="85" t="s">
        <v>284</v>
      </c>
      <c r="J12" s="85">
        <v>1</v>
      </c>
      <c r="K12" s="85" t="s">
        <v>284</v>
      </c>
    </row>
    <row r="13" spans="1:13" ht="15" customHeight="1">
      <c r="B13" s="196" t="s">
        <v>336</v>
      </c>
      <c r="C13" s="47">
        <v>276</v>
      </c>
      <c r="D13" s="47">
        <v>274</v>
      </c>
      <c r="E13" s="85" t="s">
        <v>284</v>
      </c>
      <c r="F13" s="85">
        <v>1</v>
      </c>
      <c r="G13" s="85" t="s">
        <v>284</v>
      </c>
      <c r="H13" s="85">
        <v>1</v>
      </c>
      <c r="I13" s="85" t="s">
        <v>284</v>
      </c>
      <c r="J13" s="85" t="s">
        <v>284</v>
      </c>
      <c r="K13" s="85">
        <v>1</v>
      </c>
    </row>
    <row r="14" spans="1:13" ht="12.75" customHeight="1">
      <c r="B14" s="196"/>
      <c r="C14" s="47"/>
      <c r="D14" s="47"/>
      <c r="E14" s="85"/>
      <c r="F14" s="85"/>
      <c r="G14" s="85"/>
      <c r="H14" s="85"/>
      <c r="I14" s="85"/>
      <c r="J14" s="85"/>
      <c r="K14" s="85"/>
    </row>
    <row r="15" spans="1:13" ht="15" customHeight="1">
      <c r="B15" s="196" t="s">
        <v>337</v>
      </c>
      <c r="C15" s="47">
        <v>188</v>
      </c>
      <c r="D15" s="47">
        <v>187</v>
      </c>
      <c r="E15" s="85">
        <v>1</v>
      </c>
      <c r="F15" s="85" t="s">
        <v>284</v>
      </c>
      <c r="G15" s="85" t="s">
        <v>284</v>
      </c>
      <c r="H15" s="85" t="s">
        <v>284</v>
      </c>
      <c r="I15" s="85" t="s">
        <v>284</v>
      </c>
      <c r="J15" s="85">
        <v>1</v>
      </c>
      <c r="K15" s="85">
        <v>1</v>
      </c>
    </row>
    <row r="16" spans="1:13" ht="15" customHeight="1">
      <c r="B16" s="196" t="s">
        <v>338</v>
      </c>
      <c r="C16" s="47">
        <v>95</v>
      </c>
      <c r="D16" s="47">
        <v>84</v>
      </c>
      <c r="E16" s="85" t="s">
        <v>284</v>
      </c>
      <c r="F16" s="85">
        <v>11</v>
      </c>
      <c r="G16" s="85" t="s">
        <v>284</v>
      </c>
      <c r="H16" s="85" t="s">
        <v>284</v>
      </c>
      <c r="I16" s="85" t="s">
        <v>284</v>
      </c>
      <c r="J16" s="85" t="s">
        <v>284</v>
      </c>
      <c r="K16" s="85" t="s">
        <v>284</v>
      </c>
    </row>
    <row r="17" spans="2:11" ht="15" customHeight="1">
      <c r="B17" s="196" t="s">
        <v>339</v>
      </c>
      <c r="C17" s="47">
        <v>495</v>
      </c>
      <c r="D17" s="47">
        <v>489</v>
      </c>
      <c r="E17" s="85">
        <v>2</v>
      </c>
      <c r="F17" s="85">
        <v>2</v>
      </c>
      <c r="G17" s="85" t="s">
        <v>284</v>
      </c>
      <c r="H17" s="85">
        <v>2</v>
      </c>
      <c r="I17" s="85" t="s">
        <v>284</v>
      </c>
      <c r="J17" s="85" t="s">
        <v>284</v>
      </c>
      <c r="K17" s="85">
        <v>5</v>
      </c>
    </row>
    <row r="18" spans="2:11" ht="15" customHeight="1">
      <c r="B18" s="196" t="s">
        <v>340</v>
      </c>
      <c r="C18" s="47">
        <v>1186</v>
      </c>
      <c r="D18" s="47">
        <v>1171</v>
      </c>
      <c r="E18" s="85">
        <v>12</v>
      </c>
      <c r="F18" s="85">
        <v>1</v>
      </c>
      <c r="G18" s="85" t="s">
        <v>284</v>
      </c>
      <c r="H18" s="85">
        <v>2</v>
      </c>
      <c r="I18" s="85" t="s">
        <v>284</v>
      </c>
      <c r="J18" s="85" t="s">
        <v>284</v>
      </c>
      <c r="K18" s="85">
        <v>28</v>
      </c>
    </row>
    <row r="19" spans="2:11" ht="15" customHeight="1">
      <c r="B19" s="196" t="s">
        <v>341</v>
      </c>
      <c r="C19" s="47">
        <v>224</v>
      </c>
      <c r="D19" s="47">
        <v>215</v>
      </c>
      <c r="E19" s="85">
        <v>2</v>
      </c>
      <c r="F19" s="85">
        <v>4</v>
      </c>
      <c r="G19" s="85">
        <v>1</v>
      </c>
      <c r="H19" s="85">
        <v>1</v>
      </c>
      <c r="I19" s="85">
        <v>1</v>
      </c>
      <c r="J19" s="85" t="s">
        <v>284</v>
      </c>
      <c r="K19" s="85" t="s">
        <v>284</v>
      </c>
    </row>
    <row r="20" spans="2:11" ht="12.75" customHeight="1">
      <c r="B20" s="196"/>
      <c r="C20" s="47"/>
      <c r="D20" s="47"/>
      <c r="E20" s="85"/>
      <c r="F20" s="85"/>
      <c r="G20" s="85"/>
      <c r="H20" s="85"/>
      <c r="I20" s="85"/>
      <c r="J20" s="85"/>
      <c r="K20" s="85"/>
    </row>
    <row r="21" spans="2:11" ht="15" customHeight="1">
      <c r="B21" s="196" t="s">
        <v>342</v>
      </c>
      <c r="C21" s="47">
        <v>1796</v>
      </c>
      <c r="D21" s="47">
        <v>1528</v>
      </c>
      <c r="E21" s="85">
        <v>243</v>
      </c>
      <c r="F21" s="85">
        <v>15</v>
      </c>
      <c r="G21" s="85">
        <v>5</v>
      </c>
      <c r="H21" s="85">
        <v>3</v>
      </c>
      <c r="I21" s="85">
        <v>2</v>
      </c>
      <c r="J21" s="85" t="s">
        <v>284</v>
      </c>
      <c r="K21" s="85">
        <v>18</v>
      </c>
    </row>
    <row r="22" spans="2:11" ht="15" customHeight="1">
      <c r="B22" s="196" t="s">
        <v>343</v>
      </c>
      <c r="C22" s="47">
        <v>422</v>
      </c>
      <c r="D22" s="47">
        <v>416</v>
      </c>
      <c r="E22" s="85">
        <v>2</v>
      </c>
      <c r="F22" s="85">
        <v>3</v>
      </c>
      <c r="G22" s="85">
        <v>1</v>
      </c>
      <c r="H22" s="85" t="s">
        <v>284</v>
      </c>
      <c r="I22" s="85" t="s">
        <v>284</v>
      </c>
      <c r="J22" s="85" t="s">
        <v>284</v>
      </c>
      <c r="K22" s="85">
        <v>2</v>
      </c>
    </row>
    <row r="23" spans="2:11" ht="15" customHeight="1">
      <c r="B23" s="196" t="s">
        <v>344</v>
      </c>
      <c r="C23" s="47">
        <v>1403</v>
      </c>
      <c r="D23" s="47">
        <v>1251</v>
      </c>
      <c r="E23" s="85">
        <v>137</v>
      </c>
      <c r="F23" s="85">
        <v>6</v>
      </c>
      <c r="G23" s="85">
        <v>8</v>
      </c>
      <c r="H23" s="85">
        <v>1</v>
      </c>
      <c r="I23" s="85" t="s">
        <v>284</v>
      </c>
      <c r="J23" s="85" t="s">
        <v>284</v>
      </c>
      <c r="K23" s="85">
        <v>22</v>
      </c>
    </row>
    <row r="24" spans="2:11" ht="15" customHeight="1">
      <c r="B24" s="196" t="s">
        <v>345</v>
      </c>
      <c r="C24" s="47">
        <v>516</v>
      </c>
      <c r="D24" s="47">
        <v>472</v>
      </c>
      <c r="E24" s="85">
        <v>36</v>
      </c>
      <c r="F24" s="85">
        <v>5</v>
      </c>
      <c r="G24" s="85">
        <v>2</v>
      </c>
      <c r="H24" s="85">
        <v>1</v>
      </c>
      <c r="I24" s="85" t="s">
        <v>284</v>
      </c>
      <c r="J24" s="85">
        <v>1</v>
      </c>
      <c r="K24" s="85">
        <v>2</v>
      </c>
    </row>
    <row r="25" spans="2:11" ht="15" customHeight="1">
      <c r="B25" s="196" t="s">
        <v>346</v>
      </c>
      <c r="C25" s="47">
        <v>293</v>
      </c>
      <c r="D25" s="47">
        <v>288</v>
      </c>
      <c r="E25" s="85">
        <v>1</v>
      </c>
      <c r="F25" s="85">
        <v>2</v>
      </c>
      <c r="G25" s="85" t="s">
        <v>284</v>
      </c>
      <c r="H25" s="85">
        <v>2</v>
      </c>
      <c r="I25" s="85" t="s">
        <v>284</v>
      </c>
      <c r="J25" s="85" t="s">
        <v>284</v>
      </c>
      <c r="K25" s="85">
        <v>2</v>
      </c>
    </row>
    <row r="26" spans="2:11" ht="12.75" customHeight="1">
      <c r="B26" s="196"/>
      <c r="C26" s="47"/>
      <c r="D26" s="47"/>
      <c r="E26" s="85"/>
      <c r="F26" s="85"/>
      <c r="G26" s="85"/>
      <c r="H26" s="85"/>
      <c r="I26" s="85"/>
      <c r="J26" s="85"/>
      <c r="K26" s="85"/>
    </row>
    <row r="27" spans="2:11" ht="15" customHeight="1">
      <c r="B27" s="196" t="s">
        <v>347</v>
      </c>
      <c r="C27" s="47">
        <v>324</v>
      </c>
      <c r="D27" s="47">
        <v>315</v>
      </c>
      <c r="E27" s="85" t="s">
        <v>284</v>
      </c>
      <c r="F27" s="85">
        <v>8</v>
      </c>
      <c r="G27" s="85">
        <v>1</v>
      </c>
      <c r="H27" s="85" t="s">
        <v>284</v>
      </c>
      <c r="I27" s="85" t="s">
        <v>284</v>
      </c>
      <c r="J27" s="85" t="s">
        <v>284</v>
      </c>
      <c r="K27" s="85">
        <v>1</v>
      </c>
    </row>
    <row r="28" spans="2:11" ht="15" customHeight="1">
      <c r="B28" s="196" t="s">
        <v>348</v>
      </c>
      <c r="C28" s="47">
        <v>386</v>
      </c>
      <c r="D28" s="47">
        <v>326</v>
      </c>
      <c r="E28" s="85">
        <v>2</v>
      </c>
      <c r="F28" s="85">
        <v>56</v>
      </c>
      <c r="G28" s="85">
        <v>2</v>
      </c>
      <c r="H28" s="85" t="s">
        <v>284</v>
      </c>
      <c r="I28" s="85" t="s">
        <v>284</v>
      </c>
      <c r="J28" s="85">
        <v>1</v>
      </c>
      <c r="K28" s="85">
        <v>1</v>
      </c>
    </row>
    <row r="29" spans="2:11" ht="15" customHeight="1">
      <c r="B29" s="196" t="s">
        <v>349</v>
      </c>
      <c r="C29" s="47">
        <v>406</v>
      </c>
      <c r="D29" s="47">
        <v>403</v>
      </c>
      <c r="E29" s="85">
        <v>1</v>
      </c>
      <c r="F29" s="85">
        <v>1</v>
      </c>
      <c r="G29" s="85" t="s">
        <v>284</v>
      </c>
      <c r="H29" s="85">
        <v>1</v>
      </c>
      <c r="I29" s="85" t="s">
        <v>284</v>
      </c>
      <c r="J29" s="85" t="s">
        <v>284</v>
      </c>
      <c r="K29" s="85">
        <v>1</v>
      </c>
    </row>
    <row r="30" spans="2:11" ht="15" customHeight="1">
      <c r="B30" s="196" t="s">
        <v>350</v>
      </c>
      <c r="C30" s="47">
        <v>664</v>
      </c>
      <c r="D30" s="47">
        <v>648</v>
      </c>
      <c r="E30" s="85">
        <v>7</v>
      </c>
      <c r="F30" s="85">
        <v>3</v>
      </c>
      <c r="G30" s="85">
        <v>3</v>
      </c>
      <c r="H30" s="85">
        <v>2</v>
      </c>
      <c r="I30" s="85">
        <v>1</v>
      </c>
      <c r="J30" s="85">
        <v>1</v>
      </c>
      <c r="K30" s="85">
        <v>13</v>
      </c>
    </row>
    <row r="31" spans="2:11" ht="15" customHeight="1">
      <c r="B31" s="196" t="s">
        <v>351</v>
      </c>
      <c r="C31" s="47">
        <v>171</v>
      </c>
      <c r="D31" s="47">
        <v>170</v>
      </c>
      <c r="E31" s="85" t="s">
        <v>284</v>
      </c>
      <c r="F31" s="85" t="s">
        <v>284</v>
      </c>
      <c r="G31" s="85">
        <v>1</v>
      </c>
      <c r="H31" s="85" t="s">
        <v>284</v>
      </c>
      <c r="I31" s="85" t="s">
        <v>284</v>
      </c>
      <c r="J31" s="85" t="s">
        <v>284</v>
      </c>
      <c r="K31" s="85">
        <v>1</v>
      </c>
    </row>
    <row r="32" spans="2:11" ht="12.75" customHeight="1">
      <c r="B32" s="196"/>
      <c r="C32" s="47"/>
      <c r="D32" s="47"/>
      <c r="E32" s="85"/>
      <c r="F32" s="85"/>
      <c r="G32" s="85"/>
      <c r="H32" s="85"/>
      <c r="I32" s="85"/>
      <c r="J32" s="85"/>
      <c r="K32" s="85"/>
    </row>
    <row r="33" spans="2:11" ht="15" customHeight="1">
      <c r="B33" s="196" t="s">
        <v>352</v>
      </c>
      <c r="C33" s="47">
        <v>402</v>
      </c>
      <c r="D33" s="47">
        <v>390</v>
      </c>
      <c r="E33" s="85" t="s">
        <v>284</v>
      </c>
      <c r="F33" s="85">
        <v>10</v>
      </c>
      <c r="G33" s="85">
        <v>2</v>
      </c>
      <c r="H33" s="85" t="s">
        <v>284</v>
      </c>
      <c r="I33" s="85" t="s">
        <v>284</v>
      </c>
      <c r="J33" s="85" t="s">
        <v>284</v>
      </c>
      <c r="K33" s="85">
        <v>1</v>
      </c>
    </row>
    <row r="34" spans="2:11" ht="15" customHeight="1">
      <c r="B34" s="196" t="s">
        <v>353</v>
      </c>
      <c r="C34" s="47">
        <v>287</v>
      </c>
      <c r="D34" s="47">
        <v>281</v>
      </c>
      <c r="E34" s="85">
        <v>1</v>
      </c>
      <c r="F34" s="85">
        <v>5</v>
      </c>
      <c r="G34" s="85" t="s">
        <v>284</v>
      </c>
      <c r="H34" s="85" t="s">
        <v>284</v>
      </c>
      <c r="I34" s="85" t="s">
        <v>284</v>
      </c>
      <c r="J34" s="85" t="s">
        <v>284</v>
      </c>
      <c r="K34" s="85" t="s">
        <v>284</v>
      </c>
    </row>
    <row r="35" spans="2:11" ht="15" customHeight="1">
      <c r="B35" s="196" t="s">
        <v>354</v>
      </c>
      <c r="C35" s="47">
        <v>946</v>
      </c>
      <c r="D35" s="47">
        <v>877</v>
      </c>
      <c r="E35" s="85">
        <v>49</v>
      </c>
      <c r="F35" s="85">
        <v>11</v>
      </c>
      <c r="G35" s="85">
        <v>4</v>
      </c>
      <c r="H35" s="85">
        <v>4</v>
      </c>
      <c r="I35" s="85">
        <v>1</v>
      </c>
      <c r="J35" s="85">
        <v>4</v>
      </c>
      <c r="K35" s="85">
        <v>24</v>
      </c>
    </row>
    <row r="36" spans="2:11" ht="15" customHeight="1">
      <c r="B36" s="196" t="s">
        <v>355</v>
      </c>
      <c r="C36" s="47">
        <v>391</v>
      </c>
      <c r="D36" s="47">
        <v>370</v>
      </c>
      <c r="E36" s="85">
        <v>2</v>
      </c>
      <c r="F36" s="85">
        <v>18</v>
      </c>
      <c r="G36" s="85">
        <v>1</v>
      </c>
      <c r="H36" s="85" t="s">
        <v>284</v>
      </c>
      <c r="I36" s="85" t="s">
        <v>284</v>
      </c>
      <c r="J36" s="85">
        <v>1</v>
      </c>
      <c r="K36" s="85" t="s">
        <v>284</v>
      </c>
    </row>
    <row r="37" spans="2:11" ht="15" customHeight="1">
      <c r="B37" s="196" t="s">
        <v>356</v>
      </c>
      <c r="C37" s="47">
        <v>4587</v>
      </c>
      <c r="D37" s="47">
        <v>3649</v>
      </c>
      <c r="E37" s="85">
        <v>889</v>
      </c>
      <c r="F37" s="85">
        <v>17</v>
      </c>
      <c r="G37" s="85">
        <v>20</v>
      </c>
      <c r="H37" s="85">
        <v>12</v>
      </c>
      <c r="I37" s="85" t="s">
        <v>284</v>
      </c>
      <c r="J37" s="85">
        <v>32</v>
      </c>
      <c r="K37" s="85">
        <v>57</v>
      </c>
    </row>
    <row r="38" spans="2:11" ht="12.75" customHeight="1">
      <c r="B38" s="196"/>
      <c r="C38" s="47"/>
      <c r="D38" s="47"/>
      <c r="E38" s="85"/>
      <c r="F38" s="85"/>
      <c r="G38" s="85"/>
      <c r="H38" s="85"/>
      <c r="I38" s="85"/>
      <c r="J38" s="85"/>
      <c r="K38" s="85"/>
    </row>
    <row r="39" spans="2:11" ht="15" customHeight="1">
      <c r="B39" s="196" t="s">
        <v>357</v>
      </c>
      <c r="C39" s="47">
        <v>318</v>
      </c>
      <c r="D39" s="47">
        <v>317</v>
      </c>
      <c r="E39" s="85">
        <v>1</v>
      </c>
      <c r="F39" s="85" t="s">
        <v>284</v>
      </c>
      <c r="G39" s="85" t="s">
        <v>284</v>
      </c>
      <c r="H39" s="85" t="s">
        <v>284</v>
      </c>
      <c r="I39" s="85" t="s">
        <v>284</v>
      </c>
      <c r="J39" s="85" t="s">
        <v>284</v>
      </c>
      <c r="K39" s="85" t="s">
        <v>284</v>
      </c>
    </row>
    <row r="40" spans="2:11" ht="15" customHeight="1">
      <c r="B40" s="196" t="s">
        <v>358</v>
      </c>
      <c r="C40" s="47">
        <v>203</v>
      </c>
      <c r="D40" s="47">
        <v>199</v>
      </c>
      <c r="E40" s="85">
        <v>1</v>
      </c>
      <c r="F40" s="85">
        <v>3</v>
      </c>
      <c r="G40" s="85" t="s">
        <v>284</v>
      </c>
      <c r="H40" s="85" t="s">
        <v>284</v>
      </c>
      <c r="I40" s="85" t="s">
        <v>284</v>
      </c>
      <c r="J40" s="85" t="s">
        <v>284</v>
      </c>
      <c r="K40" s="85">
        <v>1</v>
      </c>
    </row>
    <row r="41" spans="2:11" ht="15" customHeight="1">
      <c r="B41" s="196" t="s">
        <v>359</v>
      </c>
      <c r="C41" s="47">
        <v>817</v>
      </c>
      <c r="D41" s="47">
        <v>808</v>
      </c>
      <c r="E41" s="85">
        <v>1</v>
      </c>
      <c r="F41" s="85">
        <v>8</v>
      </c>
      <c r="G41" s="85" t="s">
        <v>284</v>
      </c>
      <c r="H41" s="85" t="s">
        <v>284</v>
      </c>
      <c r="I41" s="85" t="s">
        <v>284</v>
      </c>
      <c r="J41" s="85" t="s">
        <v>284</v>
      </c>
      <c r="K41" s="85">
        <v>2</v>
      </c>
    </row>
    <row r="42" spans="2:11" ht="15" customHeight="1">
      <c r="B42" s="196" t="s">
        <v>360</v>
      </c>
      <c r="C42" s="47">
        <v>430</v>
      </c>
      <c r="D42" s="47">
        <v>428</v>
      </c>
      <c r="E42" s="85" t="s">
        <v>284</v>
      </c>
      <c r="F42" s="85">
        <v>2</v>
      </c>
      <c r="G42" s="85" t="s">
        <v>284</v>
      </c>
      <c r="H42" s="85" t="s">
        <v>284</v>
      </c>
      <c r="I42" s="85" t="s">
        <v>284</v>
      </c>
      <c r="J42" s="85">
        <v>2</v>
      </c>
      <c r="K42" s="85">
        <v>11</v>
      </c>
    </row>
    <row r="43" spans="2:11" ht="15" customHeight="1">
      <c r="B43" s="196" t="s">
        <v>361</v>
      </c>
      <c r="C43" s="47">
        <v>488</v>
      </c>
      <c r="D43" s="47">
        <v>483</v>
      </c>
      <c r="E43" s="85">
        <v>2</v>
      </c>
      <c r="F43" s="85">
        <v>2</v>
      </c>
      <c r="G43" s="85" t="s">
        <v>284</v>
      </c>
      <c r="H43" s="85" t="s">
        <v>284</v>
      </c>
      <c r="I43" s="85">
        <v>1</v>
      </c>
      <c r="J43" s="85">
        <v>1</v>
      </c>
      <c r="K43" s="85">
        <v>3</v>
      </c>
    </row>
    <row r="44" spans="2:11" ht="12.75" customHeight="1">
      <c r="B44" s="196"/>
      <c r="C44" s="47"/>
      <c r="D44" s="47"/>
      <c r="E44" s="85"/>
      <c r="F44" s="85"/>
      <c r="G44" s="85"/>
      <c r="H44" s="85"/>
      <c r="I44" s="85"/>
      <c r="J44" s="85"/>
      <c r="K44" s="85"/>
    </row>
    <row r="45" spans="2:11" ht="15" customHeight="1">
      <c r="B45" s="196" t="s">
        <v>362</v>
      </c>
      <c r="C45" s="47">
        <v>354</v>
      </c>
      <c r="D45" s="47">
        <v>353</v>
      </c>
      <c r="E45" s="85" t="s">
        <v>284</v>
      </c>
      <c r="F45" s="85">
        <v>1</v>
      </c>
      <c r="G45" s="85" t="s">
        <v>284</v>
      </c>
      <c r="H45" s="85" t="s">
        <v>284</v>
      </c>
      <c r="I45" s="85" t="s">
        <v>284</v>
      </c>
      <c r="J45" s="85" t="s">
        <v>284</v>
      </c>
      <c r="K45" s="85" t="s">
        <v>284</v>
      </c>
    </row>
    <row r="46" spans="2:11" ht="15" customHeight="1">
      <c r="B46" s="196" t="s">
        <v>363</v>
      </c>
      <c r="C46" s="47">
        <v>479</v>
      </c>
      <c r="D46" s="47">
        <v>476</v>
      </c>
      <c r="E46" s="85">
        <v>1</v>
      </c>
      <c r="F46" s="85" t="s">
        <v>284</v>
      </c>
      <c r="G46" s="85" t="s">
        <v>284</v>
      </c>
      <c r="H46" s="85">
        <v>2</v>
      </c>
      <c r="I46" s="85" t="s">
        <v>284</v>
      </c>
      <c r="J46" s="85" t="s">
        <v>284</v>
      </c>
      <c r="K46" s="85">
        <v>6</v>
      </c>
    </row>
    <row r="47" spans="2:11" ht="15" customHeight="1">
      <c r="B47" s="196" t="s">
        <v>364</v>
      </c>
      <c r="C47" s="47">
        <v>2101</v>
      </c>
      <c r="D47" s="47">
        <v>1852</v>
      </c>
      <c r="E47" s="85">
        <v>208</v>
      </c>
      <c r="F47" s="85">
        <v>10</v>
      </c>
      <c r="G47" s="85">
        <v>28</v>
      </c>
      <c r="H47" s="85">
        <v>3</v>
      </c>
      <c r="I47" s="85" t="s">
        <v>284</v>
      </c>
      <c r="J47" s="85">
        <v>21</v>
      </c>
      <c r="K47" s="85">
        <v>81</v>
      </c>
    </row>
    <row r="48" spans="2:11" ht="15" customHeight="1">
      <c r="B48" s="196" t="s">
        <v>365</v>
      </c>
      <c r="C48" s="47">
        <v>529</v>
      </c>
      <c r="D48" s="47">
        <v>517</v>
      </c>
      <c r="E48" s="85">
        <v>9</v>
      </c>
      <c r="F48" s="85">
        <v>1</v>
      </c>
      <c r="G48" s="85" t="s">
        <v>284</v>
      </c>
      <c r="H48" s="85">
        <v>2</v>
      </c>
      <c r="I48" s="85" t="s">
        <v>284</v>
      </c>
      <c r="J48" s="85" t="s">
        <v>284</v>
      </c>
      <c r="K48" s="85">
        <v>10</v>
      </c>
    </row>
    <row r="49" spans="2:11" ht="15" customHeight="1">
      <c r="B49" s="196" t="s">
        <v>366</v>
      </c>
      <c r="C49" s="47">
        <v>399</v>
      </c>
      <c r="D49" s="47">
        <v>395</v>
      </c>
      <c r="E49" s="85">
        <v>2</v>
      </c>
      <c r="F49" s="85">
        <v>2</v>
      </c>
      <c r="G49" s="85" t="s">
        <v>284</v>
      </c>
      <c r="H49" s="85" t="s">
        <v>284</v>
      </c>
      <c r="I49" s="85" t="s">
        <v>284</v>
      </c>
      <c r="J49" s="85">
        <v>1</v>
      </c>
      <c r="K49" s="85">
        <v>4</v>
      </c>
    </row>
    <row r="50" spans="2:11" ht="12.75" customHeight="1">
      <c r="B50" s="196"/>
      <c r="C50" s="47"/>
      <c r="D50" s="47"/>
      <c r="E50" s="85"/>
      <c r="F50" s="85"/>
      <c r="G50" s="85"/>
      <c r="H50" s="85"/>
      <c r="I50" s="85"/>
      <c r="J50" s="85"/>
      <c r="K50" s="85"/>
    </row>
    <row r="51" spans="2:11" ht="15" customHeight="1">
      <c r="B51" s="196" t="s">
        <v>367</v>
      </c>
      <c r="C51" s="47">
        <v>181</v>
      </c>
      <c r="D51" s="47">
        <v>178</v>
      </c>
      <c r="E51" s="85">
        <v>1</v>
      </c>
      <c r="F51" s="85">
        <v>1</v>
      </c>
      <c r="G51" s="85" t="s">
        <v>284</v>
      </c>
      <c r="H51" s="85">
        <v>1</v>
      </c>
      <c r="I51" s="85" t="s">
        <v>284</v>
      </c>
      <c r="J51" s="85" t="s">
        <v>284</v>
      </c>
      <c r="K51" s="85">
        <v>1</v>
      </c>
    </row>
    <row r="52" spans="2:11" ht="15" customHeight="1">
      <c r="B52" s="196" t="s">
        <v>368</v>
      </c>
      <c r="C52" s="47">
        <v>467</v>
      </c>
      <c r="D52" s="47">
        <v>440</v>
      </c>
      <c r="E52" s="85">
        <v>8</v>
      </c>
      <c r="F52" s="85">
        <v>18</v>
      </c>
      <c r="G52" s="85">
        <v>1</v>
      </c>
      <c r="H52" s="85" t="s">
        <v>284</v>
      </c>
      <c r="I52" s="85" t="s">
        <v>284</v>
      </c>
      <c r="J52" s="85">
        <v>2</v>
      </c>
      <c r="K52" s="85">
        <v>8</v>
      </c>
    </row>
    <row r="53" spans="2:11" ht="15" customHeight="1">
      <c r="B53" s="196" t="s">
        <v>369</v>
      </c>
      <c r="C53" s="47">
        <v>1636</v>
      </c>
      <c r="D53" s="47">
        <v>1535</v>
      </c>
      <c r="E53" s="85">
        <v>88</v>
      </c>
      <c r="F53" s="85">
        <v>7</v>
      </c>
      <c r="G53" s="85">
        <v>2</v>
      </c>
      <c r="H53" s="85">
        <v>4</v>
      </c>
      <c r="I53" s="85" t="s">
        <v>284</v>
      </c>
      <c r="J53" s="85">
        <v>1</v>
      </c>
      <c r="K53" s="85">
        <v>14</v>
      </c>
    </row>
    <row r="54" spans="2:11" ht="15" customHeight="1">
      <c r="B54" s="196" t="s">
        <v>370</v>
      </c>
      <c r="C54" s="47">
        <v>2059</v>
      </c>
      <c r="D54" s="47">
        <v>1863</v>
      </c>
      <c r="E54" s="85">
        <v>179</v>
      </c>
      <c r="F54" s="85">
        <v>5</v>
      </c>
      <c r="G54" s="85">
        <v>9</v>
      </c>
      <c r="H54" s="85">
        <v>3</v>
      </c>
      <c r="I54" s="85" t="s">
        <v>284</v>
      </c>
      <c r="J54" s="85">
        <v>3</v>
      </c>
      <c r="K54" s="85">
        <v>24</v>
      </c>
    </row>
    <row r="55" spans="2:11" ht="15" customHeight="1">
      <c r="B55" s="196" t="s">
        <v>371</v>
      </c>
      <c r="C55" s="47">
        <v>181</v>
      </c>
      <c r="D55" s="47">
        <v>179</v>
      </c>
      <c r="E55" s="85">
        <v>1</v>
      </c>
      <c r="F55" s="85">
        <v>1</v>
      </c>
      <c r="G55" s="85" t="s">
        <v>284</v>
      </c>
      <c r="H55" s="85" t="s">
        <v>284</v>
      </c>
      <c r="I55" s="85" t="s">
        <v>284</v>
      </c>
      <c r="J55" s="85">
        <v>1</v>
      </c>
      <c r="K55" s="85" t="s">
        <v>284</v>
      </c>
    </row>
    <row r="56" spans="2:11">
      <c r="B56" s="11"/>
      <c r="C56" s="11"/>
      <c r="D56" s="11"/>
      <c r="E56" s="85"/>
      <c r="F56" s="85"/>
      <c r="G56" s="85"/>
      <c r="H56" s="85"/>
      <c r="I56" s="85"/>
      <c r="J56" s="85"/>
      <c r="K56" s="85"/>
    </row>
    <row r="57" spans="2:11">
      <c r="B57" s="196" t="s">
        <v>372</v>
      </c>
      <c r="C57" s="85">
        <v>4606</v>
      </c>
      <c r="D57" s="85">
        <v>4159</v>
      </c>
      <c r="E57" s="85">
        <v>376</v>
      </c>
      <c r="F57" s="85">
        <v>19</v>
      </c>
      <c r="G57" s="85">
        <v>36</v>
      </c>
      <c r="H57" s="85">
        <v>10</v>
      </c>
      <c r="I57" s="85">
        <v>6</v>
      </c>
      <c r="J57" s="85">
        <v>27</v>
      </c>
      <c r="K57" s="85">
        <v>132</v>
      </c>
    </row>
    <row r="58" spans="2:11">
      <c r="B58" s="196" t="s">
        <v>373</v>
      </c>
      <c r="C58" s="85">
        <v>19</v>
      </c>
      <c r="D58" s="85">
        <v>19</v>
      </c>
      <c r="E58" s="85" t="s">
        <v>284</v>
      </c>
      <c r="F58" s="85" t="s">
        <v>284</v>
      </c>
      <c r="G58" s="85" t="s">
        <v>284</v>
      </c>
      <c r="H58" s="85" t="s">
        <v>284</v>
      </c>
      <c r="I58" s="85" t="s">
        <v>284</v>
      </c>
      <c r="J58" s="85" t="s">
        <v>284</v>
      </c>
      <c r="K58" s="85" t="s">
        <v>284</v>
      </c>
    </row>
    <row r="59" spans="2:11">
      <c r="B59" s="196" t="s">
        <v>374</v>
      </c>
      <c r="C59" s="85">
        <v>162</v>
      </c>
      <c r="D59" s="85">
        <v>145</v>
      </c>
      <c r="E59" s="85">
        <v>14</v>
      </c>
      <c r="F59" s="85">
        <v>2</v>
      </c>
      <c r="G59" s="85">
        <v>1</v>
      </c>
      <c r="H59" s="85" t="s">
        <v>284</v>
      </c>
      <c r="I59" s="85" t="s">
        <v>284</v>
      </c>
      <c r="J59" s="85" t="s">
        <v>284</v>
      </c>
      <c r="K59" s="85" t="s">
        <v>284</v>
      </c>
    </row>
    <row r="60" spans="2:11">
      <c r="B60" s="196" t="s">
        <v>375</v>
      </c>
      <c r="C60" s="85">
        <v>846</v>
      </c>
      <c r="D60" s="85">
        <v>836</v>
      </c>
      <c r="E60" s="85">
        <v>3</v>
      </c>
      <c r="F60" s="85">
        <v>3</v>
      </c>
      <c r="G60" s="85">
        <v>1</v>
      </c>
      <c r="H60" s="85">
        <v>3</v>
      </c>
      <c r="I60" s="85" t="s">
        <v>284</v>
      </c>
      <c r="J60" s="85">
        <v>2</v>
      </c>
      <c r="K60" s="85">
        <v>15</v>
      </c>
    </row>
    <row r="61" spans="2:11">
      <c r="B61" s="196" t="s">
        <v>376</v>
      </c>
      <c r="C61" s="85">
        <v>242</v>
      </c>
      <c r="D61" s="85">
        <v>230</v>
      </c>
      <c r="E61" s="85" t="s">
        <v>284</v>
      </c>
      <c r="F61" s="85">
        <v>11</v>
      </c>
      <c r="G61" s="85">
        <v>1</v>
      </c>
      <c r="H61" s="85" t="s">
        <v>284</v>
      </c>
      <c r="I61" s="85" t="s">
        <v>284</v>
      </c>
      <c r="J61" s="85">
        <v>2</v>
      </c>
      <c r="K61" s="85">
        <v>2</v>
      </c>
    </row>
    <row r="62" spans="2:11">
      <c r="B62" s="196"/>
      <c r="C62" s="85"/>
      <c r="D62" s="85"/>
      <c r="E62" s="85"/>
      <c r="F62" s="85"/>
      <c r="G62" s="85"/>
      <c r="H62" s="85"/>
      <c r="I62" s="85"/>
      <c r="J62" s="85"/>
      <c r="K62" s="85"/>
    </row>
    <row r="63" spans="2:11">
      <c r="B63" s="196" t="s">
        <v>377</v>
      </c>
      <c r="C63" s="85">
        <v>1016</v>
      </c>
      <c r="D63" s="85">
        <v>997</v>
      </c>
      <c r="E63" s="85">
        <v>14</v>
      </c>
      <c r="F63" s="85">
        <v>4</v>
      </c>
      <c r="G63" s="85" t="s">
        <v>284</v>
      </c>
      <c r="H63" s="85">
        <v>1</v>
      </c>
      <c r="I63" s="85" t="s">
        <v>284</v>
      </c>
      <c r="J63" s="85" t="s">
        <v>284</v>
      </c>
      <c r="K63" s="85">
        <v>41</v>
      </c>
    </row>
    <row r="64" spans="2:11">
      <c r="B64" s="196" t="s">
        <v>378</v>
      </c>
      <c r="C64" s="85">
        <v>1446</v>
      </c>
      <c r="D64" s="85">
        <v>1420</v>
      </c>
      <c r="E64" s="85">
        <v>11</v>
      </c>
      <c r="F64" s="85">
        <v>7</v>
      </c>
      <c r="G64" s="85">
        <v>7</v>
      </c>
      <c r="H64" s="85">
        <v>1</v>
      </c>
      <c r="I64" s="85" t="s">
        <v>284</v>
      </c>
      <c r="J64" s="85">
        <v>7</v>
      </c>
      <c r="K64" s="85">
        <v>10</v>
      </c>
    </row>
    <row r="65" spans="2:11">
      <c r="B65" s="196" t="s">
        <v>379</v>
      </c>
      <c r="C65" s="85">
        <v>73</v>
      </c>
      <c r="D65" s="85">
        <v>68</v>
      </c>
      <c r="E65" s="85">
        <v>1</v>
      </c>
      <c r="F65" s="85">
        <v>3</v>
      </c>
      <c r="G65" s="85">
        <v>1</v>
      </c>
      <c r="H65" s="85" t="s">
        <v>284</v>
      </c>
      <c r="I65" s="85" t="s">
        <v>284</v>
      </c>
      <c r="J65" s="85">
        <v>1</v>
      </c>
      <c r="K65" s="85" t="s">
        <v>284</v>
      </c>
    </row>
    <row r="66" spans="2:11">
      <c r="B66" s="196" t="s">
        <v>380</v>
      </c>
      <c r="C66" s="85">
        <v>136</v>
      </c>
      <c r="D66" s="85">
        <v>117</v>
      </c>
      <c r="E66" s="85" t="s">
        <v>284</v>
      </c>
      <c r="F66" s="85">
        <v>19</v>
      </c>
      <c r="G66" s="85" t="s">
        <v>284</v>
      </c>
      <c r="H66" s="85" t="s">
        <v>284</v>
      </c>
      <c r="I66" s="85" t="s">
        <v>284</v>
      </c>
      <c r="J66" s="85" t="s">
        <v>284</v>
      </c>
      <c r="K66" s="85" t="s">
        <v>284</v>
      </c>
    </row>
    <row r="67" spans="2:11">
      <c r="B67" s="196" t="s">
        <v>381</v>
      </c>
      <c r="C67" s="85">
        <v>8441</v>
      </c>
      <c r="D67" s="85">
        <v>7809</v>
      </c>
      <c r="E67" s="85">
        <v>486</v>
      </c>
      <c r="F67" s="85">
        <v>19</v>
      </c>
      <c r="G67" s="85">
        <v>96</v>
      </c>
      <c r="H67" s="85">
        <v>28</v>
      </c>
      <c r="I67" s="85">
        <v>3</v>
      </c>
      <c r="J67" s="85">
        <v>256</v>
      </c>
      <c r="K67" s="85">
        <v>70</v>
      </c>
    </row>
    <row r="68" spans="2:11">
      <c r="B68" s="196"/>
      <c r="C68" s="85"/>
      <c r="D68" s="85"/>
      <c r="E68" s="85"/>
      <c r="F68" s="85"/>
      <c r="G68" s="85"/>
      <c r="H68" s="85"/>
      <c r="I68" s="85"/>
      <c r="J68" s="85"/>
      <c r="K68" s="85"/>
    </row>
    <row r="69" spans="2:11">
      <c r="B69" s="196" t="s">
        <v>382</v>
      </c>
      <c r="C69" s="85">
        <v>302</v>
      </c>
      <c r="D69" s="85">
        <v>289</v>
      </c>
      <c r="E69" s="85">
        <v>1</v>
      </c>
      <c r="F69" s="85">
        <v>11</v>
      </c>
      <c r="G69" s="85" t="s">
        <v>284</v>
      </c>
      <c r="H69" s="85">
        <v>1</v>
      </c>
      <c r="I69" s="85" t="s">
        <v>284</v>
      </c>
      <c r="J69" s="85" t="s">
        <v>284</v>
      </c>
      <c r="K69" s="85">
        <v>2</v>
      </c>
    </row>
    <row r="70" spans="2:11">
      <c r="B70" s="196" t="s">
        <v>383</v>
      </c>
      <c r="C70" s="85">
        <v>658</v>
      </c>
      <c r="D70" s="85">
        <v>646</v>
      </c>
      <c r="E70" s="85">
        <v>2</v>
      </c>
      <c r="F70" s="85">
        <v>8</v>
      </c>
      <c r="G70" s="85">
        <v>1</v>
      </c>
      <c r="H70" s="85">
        <v>1</v>
      </c>
      <c r="I70" s="85" t="s">
        <v>284</v>
      </c>
      <c r="J70" s="85" t="s">
        <v>284</v>
      </c>
      <c r="K70" s="85">
        <v>1</v>
      </c>
    </row>
    <row r="71" spans="2:11">
      <c r="B71" s="196" t="s">
        <v>384</v>
      </c>
      <c r="C71" s="85">
        <v>334</v>
      </c>
      <c r="D71" s="85">
        <v>332</v>
      </c>
      <c r="E71" s="85">
        <v>1</v>
      </c>
      <c r="F71" s="85" t="s">
        <v>284</v>
      </c>
      <c r="G71" s="85" t="s">
        <v>284</v>
      </c>
      <c r="H71" s="85" t="s">
        <v>284</v>
      </c>
      <c r="I71" s="85">
        <v>1</v>
      </c>
      <c r="J71" s="85" t="s">
        <v>284</v>
      </c>
      <c r="K71" s="85">
        <v>2</v>
      </c>
    </row>
    <row r="72" spans="2:11">
      <c r="B72" s="196" t="s">
        <v>385</v>
      </c>
      <c r="C72" s="85">
        <v>377</v>
      </c>
      <c r="D72" s="85">
        <v>367</v>
      </c>
      <c r="E72" s="85">
        <v>7</v>
      </c>
      <c r="F72" s="85">
        <v>2</v>
      </c>
      <c r="G72" s="85">
        <v>1</v>
      </c>
      <c r="H72" s="85" t="s">
        <v>284</v>
      </c>
      <c r="I72" s="85" t="s">
        <v>284</v>
      </c>
      <c r="J72" s="85">
        <v>1</v>
      </c>
      <c r="K72" s="85">
        <v>1</v>
      </c>
    </row>
    <row r="73" spans="2:11">
      <c r="B73" s="196" t="s">
        <v>386</v>
      </c>
      <c r="C73" s="85">
        <v>273</v>
      </c>
      <c r="D73" s="85">
        <v>270</v>
      </c>
      <c r="E73" s="85" t="s">
        <v>284</v>
      </c>
      <c r="F73" s="85">
        <v>3</v>
      </c>
      <c r="G73" s="85" t="s">
        <v>284</v>
      </c>
      <c r="H73" s="85" t="s">
        <v>284</v>
      </c>
      <c r="I73" s="85" t="s">
        <v>284</v>
      </c>
      <c r="J73" s="85" t="s">
        <v>284</v>
      </c>
      <c r="K73" s="85">
        <v>1</v>
      </c>
    </row>
    <row r="74" spans="2:11">
      <c r="B74" s="196"/>
      <c r="C74" s="85"/>
      <c r="D74" s="85"/>
      <c r="E74" s="85"/>
      <c r="F74" s="85"/>
      <c r="G74" s="85"/>
      <c r="H74" s="85"/>
      <c r="I74" s="85"/>
      <c r="J74" s="85"/>
      <c r="K74" s="85"/>
    </row>
    <row r="75" spans="2:11">
      <c r="B75" s="196" t="s">
        <v>387</v>
      </c>
      <c r="C75" s="85">
        <v>717</v>
      </c>
      <c r="D75" s="85">
        <v>705</v>
      </c>
      <c r="E75" s="85">
        <v>4</v>
      </c>
      <c r="F75" s="85">
        <v>2</v>
      </c>
      <c r="G75" s="85">
        <v>4</v>
      </c>
      <c r="H75" s="85">
        <v>2</v>
      </c>
      <c r="I75" s="85" t="s">
        <v>284</v>
      </c>
      <c r="J75" s="85" t="s">
        <v>284</v>
      </c>
      <c r="K75" s="85">
        <v>9</v>
      </c>
    </row>
    <row r="76" spans="2:11">
      <c r="B76" s="196" t="s">
        <v>388</v>
      </c>
      <c r="C76" s="85">
        <v>182</v>
      </c>
      <c r="D76" s="85">
        <v>181</v>
      </c>
      <c r="E76" s="85" t="s">
        <v>284</v>
      </c>
      <c r="F76" s="85" t="s">
        <v>284</v>
      </c>
      <c r="G76" s="85">
        <v>1</v>
      </c>
      <c r="H76" s="85" t="s">
        <v>284</v>
      </c>
      <c r="I76" s="85" t="s">
        <v>284</v>
      </c>
      <c r="J76" s="85" t="s">
        <v>284</v>
      </c>
      <c r="K76" s="85">
        <v>1</v>
      </c>
    </row>
    <row r="77" spans="2:11">
      <c r="B77" s="196" t="s">
        <v>389</v>
      </c>
      <c r="C77" s="85">
        <v>1458</v>
      </c>
      <c r="D77" s="85">
        <v>1409</v>
      </c>
      <c r="E77" s="85">
        <v>32</v>
      </c>
      <c r="F77" s="85">
        <v>11</v>
      </c>
      <c r="G77" s="85">
        <v>2</v>
      </c>
      <c r="H77" s="85">
        <v>4</v>
      </c>
      <c r="I77" s="85" t="s">
        <v>284</v>
      </c>
      <c r="J77" s="85">
        <v>6</v>
      </c>
      <c r="K77" s="85">
        <v>26</v>
      </c>
    </row>
    <row r="78" spans="2:11">
      <c r="B78" s="196" t="s">
        <v>390</v>
      </c>
      <c r="C78" s="85">
        <v>617</v>
      </c>
      <c r="D78" s="85">
        <v>609</v>
      </c>
      <c r="E78" s="85">
        <v>3</v>
      </c>
      <c r="F78" s="85">
        <v>3</v>
      </c>
      <c r="G78" s="85">
        <v>1</v>
      </c>
      <c r="H78" s="85">
        <v>1</v>
      </c>
      <c r="I78" s="85" t="s">
        <v>284</v>
      </c>
      <c r="J78" s="85" t="s">
        <v>284</v>
      </c>
      <c r="K78" s="85">
        <v>5</v>
      </c>
    </row>
    <row r="79" spans="2:11">
      <c r="B79" s="196" t="s">
        <v>391</v>
      </c>
      <c r="C79" s="85">
        <v>139</v>
      </c>
      <c r="D79" s="85">
        <v>137</v>
      </c>
      <c r="E79" s="85">
        <v>2</v>
      </c>
      <c r="F79" s="85" t="s">
        <v>284</v>
      </c>
      <c r="G79" s="85" t="s">
        <v>284</v>
      </c>
      <c r="H79" s="85" t="s">
        <v>284</v>
      </c>
      <c r="I79" s="85" t="s">
        <v>284</v>
      </c>
      <c r="J79" s="85" t="s">
        <v>284</v>
      </c>
      <c r="K79" s="85">
        <v>1</v>
      </c>
    </row>
    <row r="80" spans="2:11">
      <c r="B80" s="196"/>
      <c r="C80" s="85"/>
      <c r="D80" s="85"/>
      <c r="E80" s="85"/>
      <c r="F80" s="85"/>
      <c r="G80" s="85"/>
      <c r="H80" s="85"/>
      <c r="I80" s="85"/>
      <c r="J80" s="85"/>
      <c r="K80" s="85"/>
    </row>
    <row r="81" spans="2:11">
      <c r="B81" s="196" t="s">
        <v>392</v>
      </c>
      <c r="C81" s="85">
        <v>1644</v>
      </c>
      <c r="D81" s="85">
        <v>1431</v>
      </c>
      <c r="E81" s="85">
        <v>197</v>
      </c>
      <c r="F81" s="85">
        <v>14</v>
      </c>
      <c r="G81" s="85">
        <v>1</v>
      </c>
      <c r="H81" s="85">
        <v>1</v>
      </c>
      <c r="I81" s="85" t="s">
        <v>284</v>
      </c>
      <c r="J81" s="85" t="s">
        <v>284</v>
      </c>
      <c r="K81" s="85">
        <v>24</v>
      </c>
    </row>
    <row r="82" spans="2:11">
      <c r="B82" s="196" t="s">
        <v>393</v>
      </c>
      <c r="C82" s="85">
        <v>474</v>
      </c>
      <c r="D82" s="85">
        <v>461</v>
      </c>
      <c r="E82" s="85">
        <v>6</v>
      </c>
      <c r="F82" s="85">
        <v>3</v>
      </c>
      <c r="G82" s="85">
        <v>4</v>
      </c>
      <c r="H82" s="85" t="s">
        <v>284</v>
      </c>
      <c r="I82" s="85" t="s">
        <v>284</v>
      </c>
      <c r="J82" s="85" t="s">
        <v>284</v>
      </c>
      <c r="K82" s="85">
        <v>12</v>
      </c>
    </row>
    <row r="83" spans="2:11">
      <c r="B83" s="196" t="s">
        <v>394</v>
      </c>
      <c r="C83" s="85">
        <v>10319</v>
      </c>
      <c r="D83" s="85">
        <v>8655</v>
      </c>
      <c r="E83" s="85">
        <v>1449</v>
      </c>
      <c r="F83" s="85">
        <v>14</v>
      </c>
      <c r="G83" s="85">
        <v>162</v>
      </c>
      <c r="H83" s="85">
        <v>36</v>
      </c>
      <c r="I83" s="85">
        <v>3</v>
      </c>
      <c r="J83" s="85">
        <v>306</v>
      </c>
      <c r="K83" s="85">
        <v>130</v>
      </c>
    </row>
    <row r="84" spans="2:11">
      <c r="B84" s="196" t="s">
        <v>395</v>
      </c>
      <c r="C84" s="85">
        <v>268</v>
      </c>
      <c r="D84" s="85">
        <v>261</v>
      </c>
      <c r="E84" s="85" t="s">
        <v>284</v>
      </c>
      <c r="F84" s="85">
        <v>6</v>
      </c>
      <c r="G84" s="85" t="s">
        <v>284</v>
      </c>
      <c r="H84" s="85" t="s">
        <v>284</v>
      </c>
      <c r="I84" s="85">
        <v>1</v>
      </c>
      <c r="J84" s="85" t="s">
        <v>284</v>
      </c>
      <c r="K84" s="85">
        <v>10</v>
      </c>
    </row>
    <row r="85" spans="2:11">
      <c r="B85" s="196" t="s">
        <v>396</v>
      </c>
      <c r="C85" s="85">
        <v>311</v>
      </c>
      <c r="D85" s="85">
        <v>310</v>
      </c>
      <c r="E85" s="85" t="s">
        <v>284</v>
      </c>
      <c r="F85" s="85" t="s">
        <v>284</v>
      </c>
      <c r="G85" s="85">
        <v>1</v>
      </c>
      <c r="H85" s="85" t="s">
        <v>284</v>
      </c>
      <c r="I85" s="85" t="s">
        <v>284</v>
      </c>
      <c r="J85" s="85" t="s">
        <v>284</v>
      </c>
      <c r="K85" s="85">
        <v>2</v>
      </c>
    </row>
    <row r="86" spans="2:11">
      <c r="B86" s="196"/>
      <c r="C86" s="85"/>
      <c r="D86" s="85"/>
      <c r="E86" s="85"/>
      <c r="F86" s="85"/>
      <c r="G86" s="85"/>
      <c r="H86" s="85"/>
      <c r="I86" s="85"/>
      <c r="J86" s="85"/>
      <c r="K86" s="85"/>
    </row>
    <row r="87" spans="2:11">
      <c r="B87" s="196" t="s">
        <v>397</v>
      </c>
      <c r="C87" s="85">
        <v>111</v>
      </c>
      <c r="D87" s="85">
        <v>108</v>
      </c>
      <c r="E87" s="85">
        <v>1</v>
      </c>
      <c r="F87" s="85">
        <v>2</v>
      </c>
      <c r="G87" s="85" t="s">
        <v>284</v>
      </c>
      <c r="H87" s="85" t="s">
        <v>284</v>
      </c>
      <c r="I87" s="85" t="s">
        <v>284</v>
      </c>
      <c r="J87" s="85" t="s">
        <v>284</v>
      </c>
      <c r="K87" s="85" t="s">
        <v>284</v>
      </c>
    </row>
    <row r="88" spans="2:11">
      <c r="B88" s="196" t="s">
        <v>398</v>
      </c>
      <c r="C88" s="85">
        <v>248</v>
      </c>
      <c r="D88" s="85">
        <v>247</v>
      </c>
      <c r="E88" s="85" t="s">
        <v>284</v>
      </c>
      <c r="F88" s="85" t="s">
        <v>284</v>
      </c>
      <c r="G88" s="85" t="s">
        <v>284</v>
      </c>
      <c r="H88" s="85">
        <v>1</v>
      </c>
      <c r="I88" s="85" t="s">
        <v>284</v>
      </c>
      <c r="J88" s="85" t="s">
        <v>284</v>
      </c>
      <c r="K88" s="85">
        <v>1</v>
      </c>
    </row>
    <row r="89" spans="2:11">
      <c r="B89" s="196" t="s">
        <v>399</v>
      </c>
      <c r="C89" s="85">
        <v>126</v>
      </c>
      <c r="D89" s="85">
        <v>126</v>
      </c>
      <c r="E89" s="85" t="s">
        <v>284</v>
      </c>
      <c r="F89" s="85" t="s">
        <v>284</v>
      </c>
      <c r="G89" s="85" t="s">
        <v>284</v>
      </c>
      <c r="H89" s="85" t="s">
        <v>284</v>
      </c>
      <c r="I89" s="85" t="s">
        <v>284</v>
      </c>
      <c r="J89" s="85" t="s">
        <v>284</v>
      </c>
      <c r="K89" s="85">
        <v>1</v>
      </c>
    </row>
    <row r="90" spans="2:11">
      <c r="B90" s="196" t="s">
        <v>400</v>
      </c>
      <c r="C90" s="85">
        <v>237</v>
      </c>
      <c r="D90" s="85">
        <v>233</v>
      </c>
      <c r="E90" s="85">
        <v>1</v>
      </c>
      <c r="F90" s="85">
        <v>3</v>
      </c>
      <c r="G90" s="85" t="s">
        <v>284</v>
      </c>
      <c r="H90" s="85" t="s">
        <v>284</v>
      </c>
      <c r="I90" s="85" t="s">
        <v>284</v>
      </c>
      <c r="J90" s="85">
        <v>1</v>
      </c>
      <c r="K90" s="85">
        <v>1</v>
      </c>
    </row>
    <row r="91" spans="2:11">
      <c r="B91" s="196" t="s">
        <v>401</v>
      </c>
      <c r="C91" s="85">
        <v>1894</v>
      </c>
      <c r="D91" s="85">
        <v>1857</v>
      </c>
      <c r="E91" s="85">
        <v>19</v>
      </c>
      <c r="F91" s="85">
        <v>3</v>
      </c>
      <c r="G91" s="85">
        <v>14</v>
      </c>
      <c r="H91" s="85" t="s">
        <v>284</v>
      </c>
      <c r="I91" s="85">
        <v>1</v>
      </c>
      <c r="J91" s="85">
        <v>8</v>
      </c>
      <c r="K91" s="85">
        <v>55</v>
      </c>
    </row>
    <row r="92" spans="2:11">
      <c r="B92" s="196"/>
      <c r="C92" s="85"/>
      <c r="D92" s="85"/>
      <c r="E92" s="85"/>
      <c r="F92" s="85"/>
      <c r="G92" s="85"/>
      <c r="H92" s="85"/>
      <c r="I92" s="85"/>
      <c r="J92" s="85"/>
      <c r="K92" s="85"/>
    </row>
    <row r="93" spans="2:11">
      <c r="B93" s="196" t="s">
        <v>402</v>
      </c>
      <c r="C93" s="85">
        <v>192</v>
      </c>
      <c r="D93" s="85">
        <v>191</v>
      </c>
      <c r="E93" s="85" t="s">
        <v>284</v>
      </c>
      <c r="F93" s="85">
        <v>1</v>
      </c>
      <c r="G93" s="85" t="s">
        <v>284</v>
      </c>
      <c r="H93" s="85" t="s">
        <v>284</v>
      </c>
      <c r="I93" s="85" t="s">
        <v>284</v>
      </c>
      <c r="J93" s="85" t="s">
        <v>284</v>
      </c>
      <c r="K93" s="85" t="s">
        <v>284</v>
      </c>
    </row>
    <row r="94" spans="2:11">
      <c r="B94" s="196" t="s">
        <v>403</v>
      </c>
      <c r="C94" s="85">
        <v>379</v>
      </c>
      <c r="D94" s="85">
        <v>374</v>
      </c>
      <c r="E94" s="85" t="s">
        <v>284</v>
      </c>
      <c r="F94" s="85">
        <v>1</v>
      </c>
      <c r="G94" s="85">
        <v>3</v>
      </c>
      <c r="H94" s="85" t="s">
        <v>284</v>
      </c>
      <c r="I94" s="85">
        <v>1</v>
      </c>
      <c r="J94" s="85" t="s">
        <v>284</v>
      </c>
      <c r="K94" s="85">
        <v>2</v>
      </c>
    </row>
    <row r="95" spans="2:11">
      <c r="B95" s="196" t="s">
        <v>404</v>
      </c>
      <c r="C95" s="85">
        <v>2048</v>
      </c>
      <c r="D95" s="85">
        <v>1685</v>
      </c>
      <c r="E95" s="85">
        <v>352</v>
      </c>
      <c r="F95" s="85">
        <v>6</v>
      </c>
      <c r="G95" s="85">
        <v>3</v>
      </c>
      <c r="H95" s="85" t="s">
        <v>284</v>
      </c>
      <c r="I95" s="85">
        <v>1</v>
      </c>
      <c r="J95" s="85">
        <v>4</v>
      </c>
      <c r="K95" s="85">
        <v>91</v>
      </c>
    </row>
    <row r="96" spans="2:11">
      <c r="B96" s="196" t="s">
        <v>405</v>
      </c>
      <c r="C96" s="85">
        <v>1737</v>
      </c>
      <c r="D96" s="85">
        <v>1683</v>
      </c>
      <c r="E96" s="85">
        <v>45</v>
      </c>
      <c r="F96" s="85">
        <v>6</v>
      </c>
      <c r="G96" s="85">
        <v>1</v>
      </c>
      <c r="H96" s="85">
        <v>2</v>
      </c>
      <c r="I96" s="85" t="s">
        <v>284</v>
      </c>
      <c r="J96" s="85">
        <v>2</v>
      </c>
      <c r="K96" s="85">
        <v>20</v>
      </c>
    </row>
    <row r="97" spans="2:11">
      <c r="B97" s="196" t="s">
        <v>406</v>
      </c>
      <c r="C97" s="85">
        <v>687</v>
      </c>
      <c r="D97" s="85">
        <v>669</v>
      </c>
      <c r="E97" s="85">
        <v>13</v>
      </c>
      <c r="F97" s="85">
        <v>2</v>
      </c>
      <c r="G97" s="85">
        <v>2</v>
      </c>
      <c r="H97" s="85">
        <v>1</v>
      </c>
      <c r="I97" s="85" t="s">
        <v>284</v>
      </c>
      <c r="J97" s="85" t="s">
        <v>284</v>
      </c>
      <c r="K97" s="85">
        <v>8</v>
      </c>
    </row>
    <row r="98" spans="2:11">
      <c r="B98" s="196"/>
      <c r="C98" s="85"/>
      <c r="D98" s="85"/>
      <c r="E98" s="85"/>
      <c r="F98" s="85"/>
      <c r="G98" s="85"/>
      <c r="H98" s="85"/>
      <c r="I98" s="85"/>
      <c r="J98" s="85"/>
      <c r="K98" s="85"/>
    </row>
    <row r="99" spans="2:11">
      <c r="B99" s="196" t="s">
        <v>407</v>
      </c>
      <c r="C99" s="85">
        <v>489</v>
      </c>
      <c r="D99" s="85">
        <v>481</v>
      </c>
      <c r="E99" s="85">
        <v>1</v>
      </c>
      <c r="F99" s="85">
        <v>3</v>
      </c>
      <c r="G99" s="85">
        <v>2</v>
      </c>
      <c r="H99" s="85">
        <v>1</v>
      </c>
      <c r="I99" s="85">
        <v>1</v>
      </c>
      <c r="J99" s="85">
        <v>3</v>
      </c>
      <c r="K99" s="85">
        <v>9</v>
      </c>
    </row>
    <row r="100" spans="2:11">
      <c r="B100" s="196" t="s">
        <v>408</v>
      </c>
      <c r="C100" s="85">
        <v>120</v>
      </c>
      <c r="D100" s="85">
        <v>115</v>
      </c>
      <c r="E100" s="85" t="s">
        <v>284</v>
      </c>
      <c r="F100" s="85">
        <v>5</v>
      </c>
      <c r="G100" s="85" t="s">
        <v>284</v>
      </c>
      <c r="H100" s="85" t="s">
        <v>284</v>
      </c>
      <c r="I100" s="85" t="s">
        <v>284</v>
      </c>
      <c r="J100" s="85" t="s">
        <v>284</v>
      </c>
      <c r="K100" s="85" t="s">
        <v>284</v>
      </c>
    </row>
    <row r="101" spans="2:11">
      <c r="B101" s="196" t="s">
        <v>409</v>
      </c>
      <c r="C101" s="85">
        <v>732</v>
      </c>
      <c r="D101" s="85">
        <v>725</v>
      </c>
      <c r="E101" s="85">
        <v>2</v>
      </c>
      <c r="F101" s="85">
        <v>1</v>
      </c>
      <c r="G101" s="85">
        <v>1</v>
      </c>
      <c r="H101" s="85">
        <v>3</v>
      </c>
      <c r="I101" s="85" t="s">
        <v>284</v>
      </c>
      <c r="J101" s="85">
        <v>2</v>
      </c>
      <c r="K101" s="85">
        <v>10</v>
      </c>
    </row>
    <row r="102" spans="2:11">
      <c r="B102" s="196" t="s">
        <v>410</v>
      </c>
      <c r="C102" s="85">
        <v>577</v>
      </c>
      <c r="D102" s="85">
        <v>564</v>
      </c>
      <c r="E102" s="85">
        <v>7</v>
      </c>
      <c r="F102" s="85">
        <v>4</v>
      </c>
      <c r="G102" s="85">
        <v>2</v>
      </c>
      <c r="H102" s="85" t="s">
        <v>284</v>
      </c>
      <c r="I102" s="85" t="s">
        <v>284</v>
      </c>
      <c r="J102" s="85" t="s">
        <v>284</v>
      </c>
      <c r="K102" s="85">
        <v>9</v>
      </c>
    </row>
    <row r="103" spans="2:11">
      <c r="B103" s="196" t="s">
        <v>411</v>
      </c>
      <c r="C103" s="85">
        <v>686</v>
      </c>
      <c r="D103" s="85">
        <v>642</v>
      </c>
      <c r="E103" s="85">
        <v>33</v>
      </c>
      <c r="F103" s="85">
        <v>10</v>
      </c>
      <c r="G103" s="85">
        <v>1</v>
      </c>
      <c r="H103" s="85" t="s">
        <v>284</v>
      </c>
      <c r="I103" s="85" t="s">
        <v>284</v>
      </c>
      <c r="J103" s="85" t="s">
        <v>284</v>
      </c>
      <c r="K103" s="85">
        <v>10</v>
      </c>
    </row>
    <row r="104" spans="2:11">
      <c r="B104" s="127"/>
      <c r="C104" s="85"/>
      <c r="D104" s="85"/>
      <c r="E104" s="85"/>
      <c r="F104" s="85"/>
      <c r="G104" s="85"/>
      <c r="H104" s="85"/>
      <c r="I104" s="85"/>
      <c r="J104" s="85"/>
      <c r="K104" s="85"/>
    </row>
    <row r="105" spans="2:11">
      <c r="B105" s="196" t="s">
        <v>412</v>
      </c>
      <c r="C105" s="85">
        <v>2129</v>
      </c>
      <c r="D105" s="85">
        <v>1789</v>
      </c>
      <c r="E105" s="85">
        <v>296</v>
      </c>
      <c r="F105" s="85">
        <v>1</v>
      </c>
      <c r="G105" s="85">
        <v>37</v>
      </c>
      <c r="H105" s="85">
        <v>6</v>
      </c>
      <c r="I105" s="85" t="s">
        <v>284</v>
      </c>
      <c r="J105" s="85">
        <v>21</v>
      </c>
      <c r="K105" s="85">
        <v>29</v>
      </c>
    </row>
    <row r="106" spans="2:11">
      <c r="B106" s="196" t="s">
        <v>413</v>
      </c>
      <c r="C106" s="85">
        <v>18002</v>
      </c>
      <c r="D106" s="85">
        <v>10172</v>
      </c>
      <c r="E106" s="85">
        <v>7456</v>
      </c>
      <c r="F106" s="85">
        <v>61</v>
      </c>
      <c r="G106" s="85">
        <v>114</v>
      </c>
      <c r="H106" s="85">
        <v>192</v>
      </c>
      <c r="I106" s="85">
        <v>7</v>
      </c>
      <c r="J106" s="85">
        <v>366</v>
      </c>
      <c r="K106" s="85">
        <v>343</v>
      </c>
    </row>
    <row r="107" spans="2:11">
      <c r="B107" s="196" t="s">
        <v>414</v>
      </c>
      <c r="C107" s="85">
        <v>345</v>
      </c>
      <c r="D107" s="85">
        <v>343</v>
      </c>
      <c r="E107" s="85" t="s">
        <v>284</v>
      </c>
      <c r="F107" s="85">
        <v>2</v>
      </c>
      <c r="G107" s="85" t="s">
        <v>284</v>
      </c>
      <c r="H107" s="85" t="s">
        <v>284</v>
      </c>
      <c r="I107" s="85" t="s">
        <v>284</v>
      </c>
      <c r="J107" s="85" t="s">
        <v>284</v>
      </c>
      <c r="K107" s="85">
        <v>1</v>
      </c>
    </row>
    <row r="108" spans="2:11">
      <c r="B108" s="127" t="s">
        <v>415</v>
      </c>
      <c r="C108" s="85">
        <v>14</v>
      </c>
      <c r="D108" s="85">
        <v>10</v>
      </c>
      <c r="E108" s="85">
        <v>3</v>
      </c>
      <c r="F108" s="85" t="s">
        <v>284</v>
      </c>
      <c r="G108" s="85" t="s">
        <v>284</v>
      </c>
      <c r="H108" s="85" t="s">
        <v>284</v>
      </c>
      <c r="I108" s="85">
        <v>1</v>
      </c>
      <c r="J108" s="85" t="s">
        <v>284</v>
      </c>
      <c r="K108" s="85" t="s">
        <v>284</v>
      </c>
    </row>
    <row r="109" spans="2:11">
      <c r="B109" s="63"/>
      <c r="C109" s="63"/>
      <c r="D109" s="63"/>
      <c r="E109" s="63"/>
      <c r="F109" s="63"/>
      <c r="G109" s="63"/>
      <c r="H109" s="63"/>
      <c r="I109" s="63"/>
      <c r="J109" s="63"/>
      <c r="K109" s="63"/>
    </row>
    <row r="110" spans="2:11" ht="15.75">
      <c r="B110" s="357" t="s">
        <v>155</v>
      </c>
      <c r="C110" s="358"/>
      <c r="D110" s="358"/>
      <c r="E110" s="358"/>
      <c r="F110" s="358"/>
      <c r="G110" s="358"/>
      <c r="H110" s="358"/>
      <c r="I110" s="358"/>
      <c r="J110" s="358"/>
      <c r="K110" s="358"/>
    </row>
    <row r="111" spans="2:11" ht="15.75" customHeight="1">
      <c r="B111" s="348" t="s">
        <v>641</v>
      </c>
      <c r="C111" s="348"/>
      <c r="D111" s="348"/>
      <c r="E111" s="348"/>
      <c r="F111" s="348"/>
      <c r="G111" s="348"/>
      <c r="H111" s="348"/>
      <c r="I111" s="348"/>
      <c r="J111" s="348"/>
      <c r="K111" s="348"/>
    </row>
    <row r="112" spans="2:11">
      <c r="B112" s="348"/>
      <c r="C112" s="348"/>
      <c r="D112" s="348"/>
      <c r="E112" s="348"/>
      <c r="F112" s="348"/>
      <c r="G112" s="348"/>
      <c r="H112" s="348"/>
      <c r="I112" s="348"/>
      <c r="J112" s="348"/>
      <c r="K112" s="348"/>
    </row>
  </sheetData>
  <mergeCells count="10">
    <mergeCell ref="B111:K112"/>
    <mergeCell ref="B110:K110"/>
    <mergeCell ref="F5:F6"/>
    <mergeCell ref="G5:G6"/>
    <mergeCell ref="H5:H6"/>
    <mergeCell ref="B5:B6"/>
    <mergeCell ref="C5:C6"/>
    <mergeCell ref="D5:D6"/>
    <mergeCell ref="E5:E6"/>
    <mergeCell ref="I5:I6"/>
  </mergeCells>
  <phoneticPr fontId="10" type="noConversion"/>
  <pageMargins left="0.75" right="0.75" top="1" bottom="1" header="0.5" footer="0.5"/>
  <pageSetup scale="8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22"/>
  <sheetViews>
    <sheetView workbookViewId="0"/>
  </sheetViews>
  <sheetFormatPr defaultRowHeight="15"/>
  <cols>
    <col min="1" max="1" width="4.33203125" style="2" customWidth="1"/>
    <col min="2" max="2" width="12.6640625" style="2" customWidth="1"/>
    <col min="3" max="3" width="11" style="2" customWidth="1"/>
    <col min="4" max="4" width="9.5" style="2" bestFit="1" customWidth="1"/>
    <col min="5" max="10" width="8.6640625" style="2" customWidth="1"/>
    <col min="11" max="11" width="14.1640625" style="2" customWidth="1"/>
    <col min="12" max="16384" width="9.33203125" style="2"/>
  </cols>
  <sheetData>
    <row r="2" spans="1:11">
      <c r="A2" s="212"/>
      <c r="B2" s="3" t="s">
        <v>275</v>
      </c>
      <c r="C2" s="4"/>
      <c r="D2" s="4"/>
      <c r="E2" s="4"/>
      <c r="F2" s="4"/>
      <c r="G2" s="4"/>
      <c r="H2" s="4"/>
      <c r="I2" s="4"/>
      <c r="J2" s="4"/>
      <c r="K2" s="4"/>
    </row>
    <row r="3" spans="1:11" ht="15.75">
      <c r="B3" s="5" t="s">
        <v>276</v>
      </c>
      <c r="C3" s="4"/>
      <c r="D3" s="4"/>
      <c r="E3" s="4"/>
      <c r="F3" s="4"/>
      <c r="G3" s="4"/>
      <c r="H3" s="4"/>
      <c r="I3" s="4"/>
      <c r="J3" s="4"/>
      <c r="K3" s="4"/>
    </row>
    <row r="4" spans="1:11">
      <c r="B4" s="3" t="s">
        <v>615</v>
      </c>
      <c r="C4" s="4"/>
      <c r="D4" s="4"/>
      <c r="E4" s="4"/>
      <c r="F4" s="4"/>
      <c r="G4" s="4"/>
      <c r="H4" s="4"/>
      <c r="I4" s="4"/>
      <c r="J4" s="4"/>
      <c r="K4" s="4"/>
    </row>
    <row r="5" spans="1:11">
      <c r="B5" s="284" t="s">
        <v>157</v>
      </c>
      <c r="C5" s="37" t="s">
        <v>264</v>
      </c>
      <c r="D5" s="37"/>
      <c r="E5" s="38"/>
      <c r="F5" s="38"/>
      <c r="G5" s="38"/>
      <c r="H5" s="38"/>
      <c r="I5" s="38"/>
      <c r="J5" s="39"/>
      <c r="K5" s="293" t="s">
        <v>310</v>
      </c>
    </row>
    <row r="6" spans="1:11">
      <c r="B6" s="285"/>
      <c r="C6" s="19" t="s">
        <v>265</v>
      </c>
      <c r="D6" s="40" t="s">
        <v>266</v>
      </c>
      <c r="E6" s="19" t="s">
        <v>267</v>
      </c>
      <c r="F6" s="19" t="s">
        <v>268</v>
      </c>
      <c r="G6" s="19" t="s">
        <v>269</v>
      </c>
      <c r="H6" s="19" t="s">
        <v>270</v>
      </c>
      <c r="I6" s="19" t="s">
        <v>271</v>
      </c>
      <c r="J6" s="19" t="s">
        <v>272</v>
      </c>
      <c r="K6" s="294"/>
    </row>
    <row r="7" spans="1:11">
      <c r="B7" s="8" t="s">
        <v>160</v>
      </c>
      <c r="C7" s="41">
        <v>0.2</v>
      </c>
      <c r="D7" s="41">
        <v>55.7</v>
      </c>
      <c r="E7" s="41">
        <v>173.1</v>
      </c>
      <c r="F7" s="41">
        <v>164</v>
      </c>
      <c r="G7" s="41">
        <v>124.2</v>
      </c>
      <c r="H7" s="41">
        <v>83.8</v>
      </c>
      <c r="I7" s="41">
        <v>34.299999999999997</v>
      </c>
      <c r="J7" s="41">
        <v>3.8</v>
      </c>
      <c r="K7" s="41">
        <v>3195.5</v>
      </c>
    </row>
    <row r="8" spans="1:11">
      <c r="B8" s="8" t="s">
        <v>198</v>
      </c>
      <c r="C8" s="41">
        <v>0.2</v>
      </c>
      <c r="D8" s="41">
        <v>56.9</v>
      </c>
      <c r="E8" s="41">
        <v>167.3</v>
      </c>
      <c r="F8" s="41">
        <v>165.5</v>
      </c>
      <c r="G8" s="41">
        <v>125.8</v>
      </c>
      <c r="H8" s="41">
        <v>84.8</v>
      </c>
      <c r="I8" s="41">
        <v>32.799999999999997</v>
      </c>
      <c r="J8" s="41">
        <v>3.6</v>
      </c>
      <c r="K8" s="41">
        <v>3184.5</v>
      </c>
    </row>
    <row r="9" spans="1:11">
      <c r="B9" s="8" t="s">
        <v>199</v>
      </c>
      <c r="C9" s="41">
        <v>0.2</v>
      </c>
      <c r="D9" s="41">
        <v>50.8</v>
      </c>
      <c r="E9" s="41">
        <v>149.6</v>
      </c>
      <c r="F9" s="41">
        <v>149.1</v>
      </c>
      <c r="G9" s="41">
        <v>117.3</v>
      </c>
      <c r="H9" s="41">
        <v>77.099999999999994</v>
      </c>
      <c r="I9" s="41">
        <v>30.7</v>
      </c>
      <c r="J9" s="41">
        <v>3.5</v>
      </c>
      <c r="K9" s="41">
        <v>2891.5</v>
      </c>
    </row>
    <row r="10" spans="1:11">
      <c r="B10" s="8" t="s">
        <v>200</v>
      </c>
      <c r="C10" s="41">
        <v>0.2</v>
      </c>
      <c r="D10" s="41">
        <v>52.6</v>
      </c>
      <c r="E10" s="41">
        <v>152.6</v>
      </c>
      <c r="F10" s="41">
        <v>147.5</v>
      </c>
      <c r="G10" s="41">
        <v>116.5</v>
      </c>
      <c r="H10" s="41">
        <v>75.400000000000006</v>
      </c>
      <c r="I10" s="41">
        <v>29.3</v>
      </c>
      <c r="J10" s="41">
        <v>3.8</v>
      </c>
      <c r="K10" s="41">
        <v>2889.5</v>
      </c>
    </row>
    <row r="11" spans="1:11">
      <c r="B11" s="8" t="s">
        <v>201</v>
      </c>
      <c r="C11" s="41">
        <v>0.2</v>
      </c>
      <c r="D11" s="41">
        <v>57.4</v>
      </c>
      <c r="E11" s="41">
        <v>160</v>
      </c>
      <c r="F11" s="41">
        <v>146.1</v>
      </c>
      <c r="G11" s="41">
        <v>117.3</v>
      </c>
      <c r="H11" s="41">
        <v>76.7</v>
      </c>
      <c r="I11" s="41">
        <v>29.9</v>
      </c>
      <c r="J11" s="41">
        <v>3.1</v>
      </c>
      <c r="K11" s="41">
        <v>2953.5</v>
      </c>
    </row>
    <row r="12" spans="1:11">
      <c r="B12" s="8" t="s">
        <v>202</v>
      </c>
      <c r="C12" s="41">
        <v>0.3</v>
      </c>
      <c r="D12" s="41">
        <v>57.4</v>
      </c>
      <c r="E12" s="41">
        <v>155.9</v>
      </c>
      <c r="F12" s="41">
        <v>145.4</v>
      </c>
      <c r="G12" s="41">
        <v>115.2</v>
      </c>
      <c r="H12" s="41">
        <v>73.900000000000006</v>
      </c>
      <c r="I12" s="41">
        <v>28.8</v>
      </c>
      <c r="J12" s="41">
        <v>3.5</v>
      </c>
      <c r="K12" s="41">
        <v>2902</v>
      </c>
    </row>
    <row r="13" spans="1:11">
      <c r="B13" s="8" t="s">
        <v>203</v>
      </c>
      <c r="C13" s="41">
        <v>0.4</v>
      </c>
      <c r="D13" s="41">
        <v>56.9</v>
      </c>
      <c r="E13" s="41">
        <v>153.30000000000001</v>
      </c>
      <c r="F13" s="41">
        <v>140.5</v>
      </c>
      <c r="G13" s="41">
        <v>109.7</v>
      </c>
      <c r="H13" s="41">
        <v>70.099999999999994</v>
      </c>
      <c r="I13" s="41">
        <v>26.8</v>
      </c>
      <c r="J13" s="41">
        <v>3.2</v>
      </c>
      <c r="K13" s="41">
        <v>2804.5</v>
      </c>
    </row>
    <row r="14" spans="1:11">
      <c r="B14" s="8" t="s">
        <v>204</v>
      </c>
      <c r="C14" s="41">
        <v>0.3</v>
      </c>
      <c r="D14" s="41">
        <v>56</v>
      </c>
      <c r="E14" s="41">
        <v>153.30000000000001</v>
      </c>
      <c r="F14" s="41">
        <v>136.80000000000001</v>
      </c>
      <c r="G14" s="41">
        <v>108.9</v>
      </c>
      <c r="H14" s="41">
        <v>68.099999999999994</v>
      </c>
      <c r="I14" s="41">
        <v>27</v>
      </c>
      <c r="J14" s="41">
        <v>2.9</v>
      </c>
      <c r="K14" s="41">
        <v>2766.5</v>
      </c>
    </row>
    <row r="15" spans="1:11">
      <c r="B15" s="8" t="s">
        <v>205</v>
      </c>
      <c r="C15" s="41">
        <v>0.2</v>
      </c>
      <c r="D15" s="41">
        <v>54.8</v>
      </c>
      <c r="E15" s="41">
        <v>147.1</v>
      </c>
      <c r="F15" s="41">
        <v>130.30000000000001</v>
      </c>
      <c r="G15" s="41">
        <v>101.5</v>
      </c>
      <c r="H15" s="41">
        <v>63.7</v>
      </c>
      <c r="I15" s="41">
        <v>25</v>
      </c>
      <c r="J15" s="41">
        <v>2.6</v>
      </c>
      <c r="K15" s="41">
        <v>2626</v>
      </c>
    </row>
    <row r="16" spans="1:11">
      <c r="B16" s="8" t="s">
        <v>206</v>
      </c>
      <c r="C16" s="41">
        <v>0.2</v>
      </c>
      <c r="D16" s="41">
        <v>55.7</v>
      </c>
      <c r="E16" s="41">
        <v>151.5</v>
      </c>
      <c r="F16" s="41">
        <v>130.6</v>
      </c>
      <c r="G16" s="41">
        <v>93.6</v>
      </c>
      <c r="H16" s="41">
        <v>59.6</v>
      </c>
      <c r="I16" s="41">
        <v>23.9</v>
      </c>
      <c r="J16" s="41">
        <v>2.4</v>
      </c>
      <c r="K16" s="41">
        <v>2587.5</v>
      </c>
    </row>
    <row r="17" spans="2:11">
      <c r="B17" s="11"/>
      <c r="C17" s="41"/>
      <c r="D17" s="41"/>
      <c r="E17" s="41"/>
      <c r="F17" s="41"/>
      <c r="G17" s="41"/>
      <c r="H17" s="42"/>
      <c r="I17" s="41"/>
      <c r="J17" s="41"/>
      <c r="K17" s="41"/>
    </row>
    <row r="18" spans="2:11">
      <c r="B18" s="8" t="s">
        <v>161</v>
      </c>
      <c r="C18" s="41">
        <v>0.3</v>
      </c>
      <c r="D18" s="41">
        <v>55.2</v>
      </c>
      <c r="E18" s="41">
        <v>145.5</v>
      </c>
      <c r="F18" s="41">
        <v>130.19999999999999</v>
      </c>
      <c r="G18" s="41">
        <v>92.8</v>
      </c>
      <c r="H18" s="41">
        <v>58.9</v>
      </c>
      <c r="I18" s="41">
        <v>23.7</v>
      </c>
      <c r="J18" s="41">
        <v>2.2999999999999998</v>
      </c>
      <c r="K18" s="41">
        <v>2544.5</v>
      </c>
    </row>
    <row r="19" spans="2:11">
      <c r="B19" s="8" t="s">
        <v>207</v>
      </c>
      <c r="C19" s="41">
        <v>0.3</v>
      </c>
      <c r="D19" s="41">
        <v>47.8</v>
      </c>
      <c r="E19" s="41">
        <v>130.4</v>
      </c>
      <c r="F19" s="41">
        <v>118.3</v>
      </c>
      <c r="G19" s="41">
        <v>85.3</v>
      </c>
      <c r="H19" s="41">
        <v>54.3</v>
      </c>
      <c r="I19" s="41">
        <v>21.5</v>
      </c>
      <c r="J19" s="41">
        <v>2.2999999999999998</v>
      </c>
      <c r="K19" s="41">
        <v>2301</v>
      </c>
    </row>
    <row r="20" spans="2:11">
      <c r="B20" s="8" t="s">
        <v>208</v>
      </c>
      <c r="C20" s="41">
        <v>0.3</v>
      </c>
      <c r="D20" s="41">
        <v>43.4</v>
      </c>
      <c r="E20" s="41">
        <v>121.5</v>
      </c>
      <c r="F20" s="41">
        <v>111</v>
      </c>
      <c r="G20" s="41">
        <v>79.400000000000006</v>
      </c>
      <c r="H20" s="41">
        <v>50.8</v>
      </c>
      <c r="I20" s="41">
        <v>20.8</v>
      </c>
      <c r="J20" s="41">
        <v>2.2000000000000002</v>
      </c>
      <c r="K20" s="41">
        <v>2148</v>
      </c>
    </row>
    <row r="21" spans="2:11">
      <c r="B21" s="8" t="s">
        <v>209</v>
      </c>
      <c r="C21" s="41">
        <v>0.2</v>
      </c>
      <c r="D21" s="41">
        <v>39.700000000000003</v>
      </c>
      <c r="E21" s="41">
        <v>111.6</v>
      </c>
      <c r="F21" s="41">
        <v>105.2</v>
      </c>
      <c r="G21" s="41">
        <v>75</v>
      </c>
      <c r="H21" s="41">
        <v>47.7</v>
      </c>
      <c r="I21" s="41">
        <v>20</v>
      </c>
      <c r="J21" s="41">
        <v>1.9</v>
      </c>
      <c r="K21" s="41">
        <v>2006.5</v>
      </c>
    </row>
    <row r="22" spans="2:11">
      <c r="B22" s="8" t="s">
        <v>210</v>
      </c>
      <c r="C22" s="41">
        <v>0.2</v>
      </c>
      <c r="D22" s="41">
        <v>41</v>
      </c>
      <c r="E22" s="41">
        <v>117.6</v>
      </c>
      <c r="F22" s="41">
        <v>108.4</v>
      </c>
      <c r="G22" s="41">
        <v>77.8</v>
      </c>
      <c r="H22" s="41">
        <v>45.3</v>
      </c>
      <c r="I22" s="41">
        <v>18.899999999999999</v>
      </c>
      <c r="J22" s="41">
        <v>1.8</v>
      </c>
      <c r="K22" s="41">
        <v>2055</v>
      </c>
    </row>
    <row r="23" spans="2:11">
      <c r="B23" s="8" t="s">
        <v>211</v>
      </c>
      <c r="C23" s="41">
        <v>0.2</v>
      </c>
      <c r="D23" s="41">
        <v>43.9</v>
      </c>
      <c r="E23" s="41">
        <v>126.2</v>
      </c>
      <c r="F23" s="41">
        <v>109.4</v>
      </c>
      <c r="G23" s="41">
        <v>77.400000000000006</v>
      </c>
      <c r="H23" s="41">
        <v>45.5</v>
      </c>
      <c r="I23" s="41">
        <v>18.5</v>
      </c>
      <c r="J23" s="41">
        <v>2</v>
      </c>
      <c r="K23" s="41">
        <v>2115.5</v>
      </c>
    </row>
    <row r="24" spans="2:11">
      <c r="B24" s="8" t="s">
        <v>212</v>
      </c>
      <c r="C24" s="41">
        <v>0.2</v>
      </c>
      <c r="D24" s="41">
        <v>43.1</v>
      </c>
      <c r="E24" s="41">
        <v>129.5</v>
      </c>
      <c r="F24" s="41">
        <v>111.4</v>
      </c>
      <c r="G24" s="41">
        <v>75.5</v>
      </c>
      <c r="H24" s="41">
        <v>43.8</v>
      </c>
      <c r="I24" s="41">
        <v>17.3</v>
      </c>
      <c r="J24" s="41">
        <v>1.8</v>
      </c>
      <c r="K24" s="41">
        <v>2113</v>
      </c>
    </row>
    <row r="25" spans="2:11">
      <c r="B25" s="8" t="s">
        <v>213</v>
      </c>
      <c r="C25" s="41">
        <v>0.2</v>
      </c>
      <c r="D25" s="41">
        <v>45.9</v>
      </c>
      <c r="E25" s="41">
        <v>136.4</v>
      </c>
      <c r="F25" s="41">
        <v>113.9</v>
      </c>
      <c r="G25" s="41">
        <v>75.900000000000006</v>
      </c>
      <c r="H25" s="41">
        <v>42.3</v>
      </c>
      <c r="I25" s="41">
        <v>15.8</v>
      </c>
      <c r="J25" s="41">
        <v>1.6</v>
      </c>
      <c r="K25" s="41">
        <v>2160</v>
      </c>
    </row>
    <row r="26" spans="2:11">
      <c r="B26" s="8" t="s">
        <v>214</v>
      </c>
      <c r="C26" s="41">
        <v>0.3</v>
      </c>
      <c r="D26" s="41">
        <v>47.4</v>
      </c>
      <c r="E26" s="41">
        <v>143.9</v>
      </c>
      <c r="F26" s="41">
        <v>120.9</v>
      </c>
      <c r="G26" s="41">
        <v>78.5</v>
      </c>
      <c r="H26" s="41">
        <v>44.4</v>
      </c>
      <c r="I26" s="41">
        <v>15.8</v>
      </c>
      <c r="J26" s="41">
        <v>1.6</v>
      </c>
      <c r="K26" s="41">
        <v>2264</v>
      </c>
    </row>
    <row r="27" spans="2:11">
      <c r="B27" s="8" t="s">
        <v>215</v>
      </c>
      <c r="C27" s="41">
        <v>0.2</v>
      </c>
      <c r="D27" s="41">
        <v>44.1</v>
      </c>
      <c r="E27" s="41">
        <v>135.6</v>
      </c>
      <c r="F27" s="41">
        <v>119.6</v>
      </c>
      <c r="G27" s="41">
        <v>79.2</v>
      </c>
      <c r="H27" s="41">
        <v>42.3</v>
      </c>
      <c r="I27" s="41">
        <v>14</v>
      </c>
      <c r="J27" s="41">
        <v>1.3</v>
      </c>
      <c r="K27" s="41">
        <v>2181.5</v>
      </c>
    </row>
    <row r="28" spans="2:11">
      <c r="B28" s="11"/>
      <c r="C28" s="41"/>
      <c r="D28" s="41"/>
      <c r="E28" s="41"/>
      <c r="F28" s="41"/>
      <c r="G28" s="41"/>
      <c r="H28" s="41"/>
      <c r="I28" s="41"/>
      <c r="J28" s="41"/>
      <c r="K28" s="41"/>
    </row>
    <row r="29" spans="2:11">
      <c r="B29" s="8" t="s">
        <v>162</v>
      </c>
      <c r="C29" s="41">
        <v>0.2</v>
      </c>
      <c r="D29" s="41">
        <v>44.9</v>
      </c>
      <c r="E29" s="41">
        <v>142.80000000000001</v>
      </c>
      <c r="F29" s="41">
        <v>126.8</v>
      </c>
      <c r="G29" s="41">
        <v>81.5</v>
      </c>
      <c r="H29" s="41">
        <v>42.8</v>
      </c>
      <c r="I29" s="41">
        <v>13.7</v>
      </c>
      <c r="J29" s="41">
        <v>1.2</v>
      </c>
      <c r="K29" s="41">
        <v>2269.5</v>
      </c>
    </row>
    <row r="30" spans="2:11">
      <c r="B30" s="8" t="s">
        <v>216</v>
      </c>
      <c r="C30" s="41">
        <v>0.2</v>
      </c>
      <c r="D30" s="41">
        <v>48.1</v>
      </c>
      <c r="E30" s="41">
        <v>157.80000000000001</v>
      </c>
      <c r="F30" s="41">
        <v>137.1</v>
      </c>
      <c r="G30" s="41">
        <v>81.599999999999994</v>
      </c>
      <c r="H30" s="41">
        <v>42.5</v>
      </c>
      <c r="I30" s="41">
        <v>13.2</v>
      </c>
      <c r="J30" s="41">
        <v>1.2</v>
      </c>
      <c r="K30" s="41">
        <v>2408.5</v>
      </c>
    </row>
    <row r="31" spans="2:11">
      <c r="B31" s="8" t="s">
        <v>217</v>
      </c>
      <c r="C31" s="41">
        <v>0.3</v>
      </c>
      <c r="D31" s="41">
        <v>54.5</v>
      </c>
      <c r="E31" s="41">
        <v>186.6</v>
      </c>
      <c r="F31" s="41">
        <v>155.30000000000001</v>
      </c>
      <c r="G31" s="41">
        <v>89.9</v>
      </c>
      <c r="H31" s="41">
        <v>44.7</v>
      </c>
      <c r="I31" s="41">
        <v>13.4</v>
      </c>
      <c r="J31" s="41">
        <v>1.2</v>
      </c>
      <c r="K31" s="41">
        <v>2729.5</v>
      </c>
    </row>
    <row r="32" spans="2:11">
      <c r="B32" s="8" t="s">
        <v>218</v>
      </c>
      <c r="C32" s="41">
        <v>0.3</v>
      </c>
      <c r="D32" s="41">
        <v>51.6</v>
      </c>
      <c r="E32" s="41">
        <v>175.1</v>
      </c>
      <c r="F32" s="41">
        <v>159</v>
      </c>
      <c r="G32" s="41">
        <v>97.1</v>
      </c>
      <c r="H32" s="41">
        <v>48.6</v>
      </c>
      <c r="I32" s="41">
        <v>14.1</v>
      </c>
      <c r="J32" s="41">
        <v>1.1000000000000001</v>
      </c>
      <c r="K32" s="41">
        <v>2734.5</v>
      </c>
    </row>
    <row r="33" spans="2:11">
      <c r="B33" s="8" t="s">
        <v>219</v>
      </c>
      <c r="C33" s="41">
        <v>0.3</v>
      </c>
      <c r="D33" s="41">
        <v>44.1</v>
      </c>
      <c r="E33" s="41">
        <v>150.5</v>
      </c>
      <c r="F33" s="41">
        <v>138.5</v>
      </c>
      <c r="G33" s="41">
        <v>93.2</v>
      </c>
      <c r="H33" s="41">
        <v>50.6</v>
      </c>
      <c r="I33" s="41">
        <v>14.3</v>
      </c>
      <c r="J33" s="41">
        <v>1</v>
      </c>
      <c r="K33" s="41">
        <v>2462.5</v>
      </c>
    </row>
    <row r="34" spans="2:11">
      <c r="B34" s="8" t="s">
        <v>220</v>
      </c>
      <c r="C34" s="41">
        <v>0.3</v>
      </c>
      <c r="D34" s="41">
        <v>40.799999999999997</v>
      </c>
      <c r="E34" s="41">
        <v>135.5</v>
      </c>
      <c r="F34" s="41">
        <v>133.4</v>
      </c>
      <c r="G34" s="41">
        <v>98.5</v>
      </c>
      <c r="H34" s="41">
        <v>52.1</v>
      </c>
      <c r="I34" s="41">
        <v>15.4</v>
      </c>
      <c r="J34" s="41">
        <v>1.3</v>
      </c>
      <c r="K34" s="41">
        <v>2386.5</v>
      </c>
    </row>
    <row r="35" spans="2:11">
      <c r="B35" s="8" t="s">
        <v>221</v>
      </c>
      <c r="C35" s="41">
        <v>0.3</v>
      </c>
      <c r="D35" s="41">
        <v>48.3</v>
      </c>
      <c r="E35" s="41">
        <v>188.5</v>
      </c>
      <c r="F35" s="41">
        <v>165.3</v>
      </c>
      <c r="G35" s="41">
        <v>106.2</v>
      </c>
      <c r="H35" s="41">
        <v>53.8</v>
      </c>
      <c r="I35" s="41">
        <v>15.3</v>
      </c>
      <c r="J35" s="41">
        <v>1.2</v>
      </c>
      <c r="K35" s="41">
        <v>2894.5</v>
      </c>
    </row>
    <row r="36" spans="2:11">
      <c r="B36" s="8" t="s">
        <v>222</v>
      </c>
      <c r="C36" s="41">
        <v>0.4</v>
      </c>
      <c r="D36" s="41">
        <v>69.7</v>
      </c>
      <c r="E36" s="41">
        <v>227.3</v>
      </c>
      <c r="F36" s="41">
        <v>184.2</v>
      </c>
      <c r="G36" s="41">
        <v>108.4</v>
      </c>
      <c r="H36" s="41">
        <v>53.6</v>
      </c>
      <c r="I36" s="41">
        <v>15.4</v>
      </c>
      <c r="J36" s="41">
        <v>1</v>
      </c>
      <c r="K36" s="41">
        <v>3300</v>
      </c>
    </row>
    <row r="37" spans="2:11">
      <c r="B37" s="8" t="s">
        <v>223</v>
      </c>
      <c r="C37" s="41">
        <v>0.4</v>
      </c>
      <c r="D37" s="41">
        <v>73.2</v>
      </c>
      <c r="E37" s="41">
        <v>215.5</v>
      </c>
      <c r="F37" s="41">
        <v>170</v>
      </c>
      <c r="G37" s="41">
        <v>101.9</v>
      </c>
      <c r="H37" s="41">
        <v>49.8</v>
      </c>
      <c r="I37" s="41">
        <v>14.2</v>
      </c>
      <c r="J37" s="41">
        <v>1</v>
      </c>
      <c r="K37" s="41">
        <v>3130</v>
      </c>
    </row>
    <row r="38" spans="2:11">
      <c r="B38" s="8" t="s">
        <v>224</v>
      </c>
      <c r="C38" s="41">
        <v>0.5</v>
      </c>
      <c r="D38" s="41">
        <v>74.599999999999994</v>
      </c>
      <c r="E38" s="41">
        <v>214</v>
      </c>
      <c r="F38" s="41">
        <v>171.4</v>
      </c>
      <c r="G38" s="41">
        <v>102.5</v>
      </c>
      <c r="H38" s="41">
        <v>49.6</v>
      </c>
      <c r="I38" s="41">
        <v>14.1</v>
      </c>
      <c r="J38" s="41">
        <v>1</v>
      </c>
      <c r="K38" s="41">
        <v>3138.5</v>
      </c>
    </row>
    <row r="39" spans="2:11">
      <c r="B39" s="11"/>
      <c r="C39" s="41"/>
      <c r="D39" s="41"/>
      <c r="E39" s="41"/>
      <c r="F39" s="42"/>
      <c r="G39" s="42"/>
      <c r="H39" s="41"/>
      <c r="I39" s="41"/>
      <c r="J39" s="41"/>
      <c r="K39" s="41"/>
    </row>
    <row r="40" spans="2:11">
      <c r="B40" s="8" t="s">
        <v>163</v>
      </c>
      <c r="C40" s="41">
        <v>0.5</v>
      </c>
      <c r="D40" s="41">
        <v>74.599999999999994</v>
      </c>
      <c r="E40" s="41">
        <v>212</v>
      </c>
      <c r="F40" s="41">
        <v>175.5</v>
      </c>
      <c r="G40" s="41">
        <v>106.5</v>
      </c>
      <c r="H40" s="41">
        <v>52.3</v>
      </c>
      <c r="I40" s="41">
        <v>13.6</v>
      </c>
      <c r="J40" s="41">
        <v>0.9</v>
      </c>
      <c r="K40" s="41">
        <v>3179.5</v>
      </c>
    </row>
    <row r="41" spans="2:11">
      <c r="B41" s="8" t="s">
        <v>225</v>
      </c>
      <c r="C41" s="41">
        <v>0.4</v>
      </c>
      <c r="D41" s="41">
        <v>79.099999999999994</v>
      </c>
      <c r="E41" s="41">
        <v>229</v>
      </c>
      <c r="F41" s="41">
        <v>192.2</v>
      </c>
      <c r="G41" s="41">
        <v>114.4</v>
      </c>
      <c r="H41" s="41">
        <v>53.9</v>
      </c>
      <c r="I41" s="41">
        <v>14.1</v>
      </c>
      <c r="J41" s="41">
        <v>0.8</v>
      </c>
      <c r="K41" s="41">
        <v>3419.5</v>
      </c>
    </row>
    <row r="42" spans="2:11">
      <c r="B42" s="8" t="s">
        <v>226</v>
      </c>
      <c r="C42" s="41">
        <v>0.5</v>
      </c>
      <c r="D42" s="41">
        <v>73.5</v>
      </c>
      <c r="E42" s="41">
        <v>233</v>
      </c>
      <c r="F42" s="41">
        <v>202.5</v>
      </c>
      <c r="G42" s="41">
        <v>121.7</v>
      </c>
      <c r="H42" s="41">
        <v>56.1</v>
      </c>
      <c r="I42" s="41">
        <v>14.4</v>
      </c>
      <c r="J42" s="41">
        <v>1.1000000000000001</v>
      </c>
      <c r="K42" s="41">
        <v>3514</v>
      </c>
    </row>
    <row r="43" spans="2:11">
      <c r="B43" s="8" t="s">
        <v>227</v>
      </c>
      <c r="C43" s="41">
        <v>0.6</v>
      </c>
      <c r="D43" s="41">
        <v>76.8</v>
      </c>
      <c r="E43" s="41">
        <v>234.5</v>
      </c>
      <c r="F43" s="41">
        <v>207</v>
      </c>
      <c r="G43" s="41">
        <v>125.5</v>
      </c>
      <c r="H43" s="41">
        <v>58.7</v>
      </c>
      <c r="I43" s="41">
        <v>14.9</v>
      </c>
      <c r="J43" s="41">
        <v>0.9</v>
      </c>
      <c r="K43" s="41">
        <v>3594.5</v>
      </c>
    </row>
    <row r="44" spans="2:11">
      <c r="B44" s="8" t="s">
        <v>228</v>
      </c>
      <c r="C44" s="41">
        <v>0.7</v>
      </c>
      <c r="D44" s="41">
        <v>82.8</v>
      </c>
      <c r="E44" s="41">
        <v>246.8</v>
      </c>
      <c r="F44" s="41">
        <v>214.1</v>
      </c>
      <c r="G44" s="41">
        <v>133.1</v>
      </c>
      <c r="H44" s="41">
        <v>61.8</v>
      </c>
      <c r="I44" s="41">
        <v>15.6</v>
      </c>
      <c r="J44" s="41">
        <v>1.1000000000000001</v>
      </c>
      <c r="K44" s="41">
        <v>3780</v>
      </c>
    </row>
    <row r="45" spans="2:11">
      <c r="B45" s="8" t="s">
        <v>229</v>
      </c>
      <c r="C45" s="41">
        <v>0.6</v>
      </c>
      <c r="D45" s="41">
        <v>84.1</v>
      </c>
      <c r="E45" s="41">
        <v>253</v>
      </c>
      <c r="F45" s="41">
        <v>218.6</v>
      </c>
      <c r="G45" s="41">
        <v>135.4</v>
      </c>
      <c r="H45" s="41">
        <v>63.4</v>
      </c>
      <c r="I45" s="41">
        <v>16.399999999999999</v>
      </c>
      <c r="J45" s="41">
        <v>0.9</v>
      </c>
      <c r="K45" s="41">
        <v>3862</v>
      </c>
    </row>
    <row r="46" spans="2:11">
      <c r="B46" s="8" t="s">
        <v>230</v>
      </c>
      <c r="C46" s="41">
        <v>0.6</v>
      </c>
      <c r="D46" s="41">
        <v>87.2</v>
      </c>
      <c r="E46" s="41">
        <v>272.39999999999998</v>
      </c>
      <c r="F46" s="41">
        <v>228.9</v>
      </c>
      <c r="G46" s="41">
        <v>138</v>
      </c>
      <c r="H46" s="41">
        <v>65</v>
      </c>
      <c r="I46" s="41">
        <v>17.399999999999999</v>
      </c>
      <c r="J46" s="41">
        <v>0.8</v>
      </c>
      <c r="K46" s="41">
        <v>4051.5</v>
      </c>
    </row>
    <row r="47" spans="2:11">
      <c r="B47" s="8" t="s">
        <v>231</v>
      </c>
      <c r="C47" s="41">
        <v>0.6</v>
      </c>
      <c r="D47" s="41">
        <v>88.6</v>
      </c>
      <c r="E47" s="41">
        <v>277.10000000000002</v>
      </c>
      <c r="F47" s="41">
        <v>231.8</v>
      </c>
      <c r="G47" s="41">
        <v>137.6</v>
      </c>
      <c r="H47" s="41">
        <v>66.400000000000006</v>
      </c>
      <c r="I47" s="41">
        <v>17</v>
      </c>
      <c r="J47" s="41">
        <v>0.9</v>
      </c>
      <c r="K47" s="41">
        <v>4100</v>
      </c>
    </row>
    <row r="48" spans="2:11">
      <c r="B48" s="8" t="s">
        <v>232</v>
      </c>
      <c r="C48" s="41">
        <v>0.6</v>
      </c>
      <c r="D48" s="41">
        <v>83.6</v>
      </c>
      <c r="E48" s="41">
        <v>273.39999999999998</v>
      </c>
      <c r="F48" s="41">
        <v>221.5</v>
      </c>
      <c r="G48" s="41">
        <v>134.30000000000001</v>
      </c>
      <c r="H48" s="41">
        <v>65</v>
      </c>
      <c r="I48" s="41">
        <v>17.2</v>
      </c>
      <c r="J48" s="41">
        <v>0.9</v>
      </c>
      <c r="K48" s="41">
        <v>3982.5</v>
      </c>
    </row>
    <row r="49" spans="2:11">
      <c r="B49" s="8" t="s">
        <v>233</v>
      </c>
      <c r="C49" s="41">
        <v>0.6</v>
      </c>
      <c r="D49" s="41">
        <v>77.599999999999994</v>
      </c>
      <c r="E49" s="41">
        <v>273.3</v>
      </c>
      <c r="F49" s="41">
        <v>217.4</v>
      </c>
      <c r="G49" s="41">
        <v>128.6</v>
      </c>
      <c r="H49" s="41">
        <v>64.400000000000006</v>
      </c>
      <c r="I49" s="41">
        <v>17.3</v>
      </c>
      <c r="J49" s="41">
        <v>0.9</v>
      </c>
      <c r="K49" s="41">
        <v>3900.5</v>
      </c>
    </row>
    <row r="50" spans="2:11">
      <c r="B50" s="8"/>
      <c r="C50" s="41"/>
      <c r="D50" s="41"/>
      <c r="E50" s="41"/>
      <c r="F50" s="41"/>
      <c r="G50" s="41"/>
      <c r="H50" s="41"/>
      <c r="I50" s="41"/>
      <c r="J50" s="41"/>
      <c r="K50" s="41"/>
    </row>
    <row r="51" spans="2:11">
      <c r="B51" s="8" t="s">
        <v>164</v>
      </c>
      <c r="C51" s="41">
        <v>0.5</v>
      </c>
      <c r="D51" s="41">
        <v>79.3</v>
      </c>
      <c r="E51" s="41">
        <v>273.10000000000002</v>
      </c>
      <c r="F51" s="41">
        <v>213</v>
      </c>
      <c r="G51" s="41">
        <v>121.8</v>
      </c>
      <c r="H51" s="41">
        <v>61.4</v>
      </c>
      <c r="I51" s="41">
        <v>16.600000000000001</v>
      </c>
      <c r="J51" s="41">
        <v>0.9</v>
      </c>
      <c r="K51" s="41">
        <v>3833</v>
      </c>
    </row>
    <row r="52" spans="2:11">
      <c r="B52" s="8" t="s">
        <v>234</v>
      </c>
      <c r="C52" s="41">
        <v>0.6</v>
      </c>
      <c r="D52" s="41">
        <v>78.099999999999994</v>
      </c>
      <c r="E52" s="41">
        <v>252</v>
      </c>
      <c r="F52" s="41">
        <v>200.7</v>
      </c>
      <c r="G52" s="41">
        <v>120.2</v>
      </c>
      <c r="H52" s="41">
        <v>61.3</v>
      </c>
      <c r="I52" s="41">
        <v>16.8</v>
      </c>
      <c r="J52" s="41">
        <v>0.9</v>
      </c>
      <c r="K52" s="41">
        <v>3653</v>
      </c>
    </row>
    <row r="53" spans="2:11">
      <c r="B53" s="8" t="s">
        <v>235</v>
      </c>
      <c r="C53" s="41">
        <v>0.7</v>
      </c>
      <c r="D53" s="41">
        <v>70.7</v>
      </c>
      <c r="E53" s="41">
        <v>231.5</v>
      </c>
      <c r="F53" s="41">
        <v>183.9</v>
      </c>
      <c r="G53" s="41">
        <v>111.4</v>
      </c>
      <c r="H53" s="41">
        <v>58.9</v>
      </c>
      <c r="I53" s="41">
        <v>16.3</v>
      </c>
      <c r="J53" s="41">
        <v>0.9</v>
      </c>
      <c r="K53" s="41">
        <v>3371.5</v>
      </c>
    </row>
    <row r="54" spans="2:11">
      <c r="B54" s="8" t="s">
        <v>236</v>
      </c>
      <c r="C54" s="41">
        <v>0.5</v>
      </c>
      <c r="D54" s="41">
        <v>64.599999999999994</v>
      </c>
      <c r="E54" s="41">
        <v>222.5</v>
      </c>
      <c r="F54" s="41">
        <v>175.9</v>
      </c>
      <c r="G54" s="41">
        <v>107</v>
      </c>
      <c r="H54" s="41">
        <v>55.9</v>
      </c>
      <c r="I54" s="41">
        <v>16.600000000000001</v>
      </c>
      <c r="J54" s="41">
        <v>0.9</v>
      </c>
      <c r="K54" s="41">
        <v>3219.5</v>
      </c>
    </row>
    <row r="55" spans="2:11">
      <c r="B55" s="8" t="s">
        <v>237</v>
      </c>
      <c r="C55" s="41">
        <v>0.6</v>
      </c>
      <c r="D55" s="41">
        <v>64.2</v>
      </c>
      <c r="E55" s="41">
        <v>210.1</v>
      </c>
      <c r="F55" s="41">
        <v>167</v>
      </c>
      <c r="G55" s="41">
        <v>101</v>
      </c>
      <c r="H55" s="41">
        <v>54.4</v>
      </c>
      <c r="I55" s="41">
        <v>15.8</v>
      </c>
      <c r="J55" s="41">
        <v>0.9</v>
      </c>
      <c r="K55" s="41">
        <v>3070</v>
      </c>
    </row>
    <row r="56" spans="2:11">
      <c r="B56" s="8" t="s">
        <v>238</v>
      </c>
      <c r="C56" s="41">
        <v>0.6</v>
      </c>
      <c r="D56" s="41">
        <v>67.400000000000006</v>
      </c>
      <c r="E56" s="41">
        <v>192</v>
      </c>
      <c r="F56" s="41">
        <v>149</v>
      </c>
      <c r="G56" s="41">
        <v>91.2</v>
      </c>
      <c r="H56" s="41">
        <v>51.5</v>
      </c>
      <c r="I56" s="41">
        <v>14.7</v>
      </c>
      <c r="J56" s="41">
        <v>0.8</v>
      </c>
      <c r="K56" s="41">
        <v>2836</v>
      </c>
    </row>
    <row r="57" spans="2:11">
      <c r="B57" s="8" t="s">
        <v>239</v>
      </c>
      <c r="C57" s="41">
        <v>0.7</v>
      </c>
      <c r="D57" s="41">
        <v>75.400000000000006</v>
      </c>
      <c r="E57" s="41">
        <v>187.9</v>
      </c>
      <c r="F57" s="41">
        <v>140.69999999999999</v>
      </c>
      <c r="G57" s="41">
        <v>82.1</v>
      </c>
      <c r="H57" s="41">
        <v>45.8</v>
      </c>
      <c r="I57" s="41">
        <v>13.4</v>
      </c>
      <c r="J57" s="41">
        <v>0.9</v>
      </c>
      <c r="K57" s="41">
        <v>2734.5</v>
      </c>
    </row>
    <row r="58" spans="2:11">
      <c r="B58" s="8" t="s">
        <v>240</v>
      </c>
      <c r="C58" s="41">
        <v>0.7</v>
      </c>
      <c r="D58" s="41">
        <v>69</v>
      </c>
      <c r="E58" s="41">
        <v>182.8</v>
      </c>
      <c r="F58" s="41">
        <v>140.80000000000001</v>
      </c>
      <c r="G58" s="41">
        <v>77.599999999999994</v>
      </c>
      <c r="H58" s="41">
        <v>41.2</v>
      </c>
      <c r="I58" s="41">
        <v>11.5</v>
      </c>
      <c r="J58" s="41">
        <v>0.7</v>
      </c>
      <c r="K58" s="41">
        <v>2621.5</v>
      </c>
    </row>
    <row r="59" spans="2:11">
      <c r="B59" s="8" t="s">
        <v>241</v>
      </c>
      <c r="C59" s="41">
        <v>0.9</v>
      </c>
      <c r="D59" s="41">
        <v>64.3</v>
      </c>
      <c r="E59" s="41">
        <v>171.5</v>
      </c>
      <c r="F59" s="41">
        <v>143.19999999999999</v>
      </c>
      <c r="G59" s="41">
        <v>73.400000000000006</v>
      </c>
      <c r="H59" s="41">
        <v>36.299999999999997</v>
      </c>
      <c r="I59" s="41">
        <v>10.199999999999999</v>
      </c>
      <c r="J59" s="41">
        <v>0.6</v>
      </c>
      <c r="K59" s="41">
        <v>2502</v>
      </c>
    </row>
    <row r="60" spans="2:11">
      <c r="B60" s="8" t="s">
        <v>242</v>
      </c>
      <c r="C60" s="41">
        <v>0.9</v>
      </c>
      <c r="D60" s="41">
        <v>66</v>
      </c>
      <c r="E60" s="41">
        <v>174.2</v>
      </c>
      <c r="F60" s="41">
        <v>150.80000000000001</v>
      </c>
      <c r="G60" s="41">
        <v>73.8</v>
      </c>
      <c r="H60" s="41">
        <v>33.1</v>
      </c>
      <c r="I60" s="41">
        <v>9.1</v>
      </c>
      <c r="J60" s="41">
        <v>0.5</v>
      </c>
      <c r="K60" s="41">
        <v>2542</v>
      </c>
    </row>
    <row r="61" spans="2:11">
      <c r="B61" s="11"/>
      <c r="C61" s="41"/>
      <c r="D61" s="41"/>
      <c r="E61" s="41"/>
      <c r="F61" s="41"/>
      <c r="G61" s="42"/>
      <c r="H61" s="41"/>
      <c r="I61" s="41"/>
      <c r="J61" s="41"/>
      <c r="K61" s="41"/>
    </row>
    <row r="62" spans="2:11">
      <c r="B62" s="8" t="s">
        <v>165</v>
      </c>
      <c r="C62" s="41">
        <v>1</v>
      </c>
      <c r="D62" s="41">
        <v>68.2</v>
      </c>
      <c r="E62" s="41">
        <v>176</v>
      </c>
      <c r="F62" s="41">
        <v>154</v>
      </c>
      <c r="G62" s="41">
        <v>76.099999999999994</v>
      </c>
      <c r="H62" s="41">
        <v>32.4</v>
      </c>
      <c r="I62" s="41">
        <v>8.3000000000000007</v>
      </c>
      <c r="J62" s="41">
        <v>0.4</v>
      </c>
      <c r="K62" s="41">
        <v>2582</v>
      </c>
    </row>
    <row r="63" spans="2:11">
      <c r="B63" s="8" t="s">
        <v>243</v>
      </c>
      <c r="C63" s="41">
        <v>1</v>
      </c>
      <c r="D63" s="41">
        <v>63.6</v>
      </c>
      <c r="E63" s="41">
        <v>157.30000000000001</v>
      </c>
      <c r="F63" s="41">
        <v>142.4</v>
      </c>
      <c r="G63" s="41">
        <v>71.2</v>
      </c>
      <c r="H63" s="41">
        <v>29</v>
      </c>
      <c r="I63" s="41">
        <v>7.4</v>
      </c>
      <c r="J63" s="41">
        <v>0.4</v>
      </c>
      <c r="K63" s="41">
        <v>2361.5</v>
      </c>
    </row>
    <row r="64" spans="2:11">
      <c r="B64" s="8" t="s">
        <v>244</v>
      </c>
      <c r="C64" s="41">
        <v>1.1000000000000001</v>
      </c>
      <c r="D64" s="41">
        <v>61.6</v>
      </c>
      <c r="E64" s="41">
        <v>137.4</v>
      </c>
      <c r="F64" s="41">
        <v>122.7</v>
      </c>
      <c r="G64" s="41">
        <v>60.8</v>
      </c>
      <c r="H64" s="41">
        <v>24.2</v>
      </c>
      <c r="I64" s="41">
        <v>6.1</v>
      </c>
      <c r="J64" s="41">
        <v>0.4</v>
      </c>
      <c r="K64" s="41">
        <v>2071.5</v>
      </c>
    </row>
    <row r="65" spans="2:11">
      <c r="B65" s="8" t="s">
        <v>245</v>
      </c>
      <c r="C65" s="41">
        <v>1.2</v>
      </c>
      <c r="D65" s="41">
        <v>59.9</v>
      </c>
      <c r="E65" s="41">
        <v>128</v>
      </c>
      <c r="F65" s="41">
        <v>117.3</v>
      </c>
      <c r="G65" s="41">
        <v>55.2</v>
      </c>
      <c r="H65" s="41">
        <v>21.5</v>
      </c>
      <c r="I65" s="41">
        <v>5.0999999999999996</v>
      </c>
      <c r="J65" s="41">
        <v>0.2</v>
      </c>
      <c r="K65" s="41">
        <v>1942</v>
      </c>
    </row>
    <row r="66" spans="2:11">
      <c r="B66" s="8" t="s">
        <v>246</v>
      </c>
      <c r="C66" s="41">
        <v>1.1000000000000001</v>
      </c>
      <c r="D66" s="41">
        <v>55.3</v>
      </c>
      <c r="E66" s="41">
        <v>122.3</v>
      </c>
      <c r="F66" s="41">
        <v>113.7</v>
      </c>
      <c r="G66" s="41">
        <v>52.4</v>
      </c>
      <c r="H66" s="41">
        <v>17.7</v>
      </c>
      <c r="I66" s="41">
        <v>4.4000000000000004</v>
      </c>
      <c r="J66" s="41">
        <v>0.2</v>
      </c>
      <c r="K66" s="41">
        <v>1835.5</v>
      </c>
    </row>
    <row r="67" spans="2:11">
      <c r="B67" s="8" t="s">
        <v>247</v>
      </c>
      <c r="C67" s="41">
        <v>1</v>
      </c>
      <c r="D67" s="41">
        <v>52</v>
      </c>
      <c r="E67" s="41">
        <v>116.8</v>
      </c>
      <c r="F67" s="41">
        <v>109.3</v>
      </c>
      <c r="G67" s="41">
        <v>49.6</v>
      </c>
      <c r="H67" s="41">
        <v>17.5</v>
      </c>
      <c r="I67" s="41">
        <v>4.2</v>
      </c>
      <c r="J67" s="41">
        <v>0.2</v>
      </c>
      <c r="K67" s="41">
        <v>1753</v>
      </c>
    </row>
    <row r="68" spans="2:11">
      <c r="B68" s="8" t="s">
        <v>248</v>
      </c>
      <c r="C68" s="41">
        <v>0.9</v>
      </c>
      <c r="D68" s="41">
        <v>48</v>
      </c>
      <c r="E68" s="41">
        <v>111</v>
      </c>
      <c r="F68" s="41">
        <v>107.5</v>
      </c>
      <c r="G68" s="41">
        <v>49.1</v>
      </c>
      <c r="H68" s="41">
        <v>16.3</v>
      </c>
      <c r="I68" s="41">
        <v>3.4</v>
      </c>
      <c r="J68" s="41">
        <v>0.2</v>
      </c>
      <c r="K68" s="41">
        <v>1682</v>
      </c>
    </row>
    <row r="69" spans="2:11">
      <c r="B69" s="8" t="s">
        <v>249</v>
      </c>
      <c r="C69" s="41">
        <v>1</v>
      </c>
      <c r="D69" s="41">
        <v>48.4</v>
      </c>
      <c r="E69" s="41">
        <v>114.3</v>
      </c>
      <c r="F69" s="41">
        <v>112.7</v>
      </c>
      <c r="G69" s="41">
        <v>52.9</v>
      </c>
      <c r="H69" s="41">
        <v>16.3</v>
      </c>
      <c r="I69" s="41">
        <v>3.3</v>
      </c>
      <c r="J69" s="41">
        <v>0.2</v>
      </c>
      <c r="K69" s="41">
        <v>1745.5</v>
      </c>
    </row>
    <row r="70" spans="2:11">
      <c r="B70" s="8" t="s">
        <v>250</v>
      </c>
      <c r="C70" s="41">
        <v>0.8</v>
      </c>
      <c r="D70" s="41">
        <v>46.5</v>
      </c>
      <c r="E70" s="41">
        <v>111.5</v>
      </c>
      <c r="F70" s="41">
        <v>111.6</v>
      </c>
      <c r="G70" s="41">
        <v>54.5</v>
      </c>
      <c r="H70" s="41">
        <v>16.8</v>
      </c>
      <c r="I70" s="41">
        <v>3.1</v>
      </c>
      <c r="J70" s="41">
        <v>0.2</v>
      </c>
      <c r="K70" s="41">
        <v>1725</v>
      </c>
    </row>
    <row r="71" spans="2:11">
      <c r="B71" s="8" t="s">
        <v>251</v>
      </c>
      <c r="C71" s="41">
        <v>0.9</v>
      </c>
      <c r="D71" s="41">
        <v>46.7</v>
      </c>
      <c r="E71" s="41">
        <v>114</v>
      </c>
      <c r="F71" s="41">
        <v>114.9</v>
      </c>
      <c r="G71" s="41">
        <v>57</v>
      </c>
      <c r="H71" s="41">
        <v>16.8</v>
      </c>
      <c r="I71" s="41">
        <v>3</v>
      </c>
      <c r="J71" s="41">
        <v>0.2</v>
      </c>
      <c r="K71" s="41">
        <v>1767.5</v>
      </c>
    </row>
    <row r="72" spans="2:11">
      <c r="B72" s="11"/>
      <c r="C72" s="41"/>
      <c r="D72" s="41"/>
      <c r="E72" s="41"/>
      <c r="F72" s="41"/>
      <c r="G72" s="41"/>
      <c r="H72" s="41"/>
      <c r="I72" s="41"/>
      <c r="J72" s="41"/>
      <c r="K72" s="41"/>
    </row>
    <row r="73" spans="2:11">
      <c r="B73" s="8" t="s">
        <v>166</v>
      </c>
      <c r="C73" s="41">
        <v>0.8</v>
      </c>
      <c r="D73" s="41">
        <v>45.1</v>
      </c>
      <c r="E73" s="41">
        <v>113.4</v>
      </c>
      <c r="F73" s="41">
        <v>115.3</v>
      </c>
      <c r="G73" s="41">
        <v>58</v>
      </c>
      <c r="H73" s="41">
        <v>16.3</v>
      </c>
      <c r="I73" s="41">
        <v>3.1</v>
      </c>
      <c r="J73" s="41">
        <v>0.1</v>
      </c>
      <c r="K73" s="41">
        <v>1760.5</v>
      </c>
    </row>
    <row r="74" spans="2:11">
      <c r="B74" s="8" t="s">
        <v>252</v>
      </c>
      <c r="C74" s="41">
        <v>0.8</v>
      </c>
      <c r="D74" s="41">
        <v>43</v>
      </c>
      <c r="E74" s="41">
        <v>107.1</v>
      </c>
      <c r="F74" s="41">
        <v>113.9</v>
      </c>
      <c r="G74" s="41">
        <v>58.9</v>
      </c>
      <c r="H74" s="41">
        <v>16.399999999999999</v>
      </c>
      <c r="I74" s="41">
        <v>2.9</v>
      </c>
      <c r="J74" s="41">
        <v>0.2</v>
      </c>
      <c r="K74" s="41">
        <v>1716</v>
      </c>
    </row>
    <row r="75" spans="2:11">
      <c r="B75" s="8" t="s">
        <v>253</v>
      </c>
      <c r="C75" s="41">
        <v>0.8</v>
      </c>
      <c r="D75" s="41">
        <v>42.4</v>
      </c>
      <c r="E75" s="41">
        <v>105</v>
      </c>
      <c r="F75" s="41">
        <v>112.4</v>
      </c>
      <c r="G75" s="41">
        <v>61.1</v>
      </c>
      <c r="H75" s="41">
        <v>17.8</v>
      </c>
      <c r="I75" s="41">
        <v>2.9</v>
      </c>
      <c r="J75" s="41">
        <v>0.1</v>
      </c>
      <c r="K75" s="41">
        <v>1712.5</v>
      </c>
    </row>
    <row r="76" spans="2:11">
      <c r="B76" s="8" t="s">
        <v>254</v>
      </c>
      <c r="C76" s="41">
        <v>0.9</v>
      </c>
      <c r="D76" s="41">
        <v>42.3</v>
      </c>
      <c r="E76" s="41">
        <v>99.5</v>
      </c>
      <c r="F76" s="41">
        <v>109.8</v>
      </c>
      <c r="G76" s="41">
        <v>60.9</v>
      </c>
      <c r="H76" s="41">
        <v>18.399999999999999</v>
      </c>
      <c r="I76" s="41">
        <v>3.1</v>
      </c>
      <c r="J76" s="41">
        <v>0.2</v>
      </c>
      <c r="K76" s="41">
        <v>1675.5</v>
      </c>
    </row>
    <row r="77" spans="2:11">
      <c r="B77" s="8" t="s">
        <v>255</v>
      </c>
      <c r="C77" s="41">
        <v>1</v>
      </c>
      <c r="D77" s="41">
        <v>43.2</v>
      </c>
      <c r="E77" s="41">
        <v>100.4</v>
      </c>
      <c r="F77" s="41">
        <v>111.3</v>
      </c>
      <c r="G77" s="41">
        <v>64.900000000000006</v>
      </c>
      <c r="H77" s="41">
        <v>19.600000000000001</v>
      </c>
      <c r="I77" s="41">
        <v>2.9</v>
      </c>
      <c r="J77" s="41">
        <v>0.1</v>
      </c>
      <c r="K77" s="41">
        <v>1717</v>
      </c>
    </row>
    <row r="78" spans="2:11">
      <c r="B78" s="8" t="s">
        <v>256</v>
      </c>
      <c r="C78" s="41">
        <v>1</v>
      </c>
      <c r="D78" s="41">
        <v>43.4</v>
      </c>
      <c r="E78" s="41">
        <v>101</v>
      </c>
      <c r="F78" s="41">
        <v>113.9</v>
      </c>
      <c r="G78" s="41">
        <v>66.5</v>
      </c>
      <c r="H78" s="41">
        <v>20.5</v>
      </c>
      <c r="I78" s="41">
        <v>3.1</v>
      </c>
      <c r="J78" s="41">
        <v>0.2</v>
      </c>
      <c r="K78" s="41">
        <v>1748</v>
      </c>
    </row>
    <row r="79" spans="2:11">
      <c r="B79" s="8" t="s">
        <v>257</v>
      </c>
      <c r="C79" s="41">
        <v>1</v>
      </c>
      <c r="D79" s="41">
        <v>43.9</v>
      </c>
      <c r="E79" s="41">
        <v>99.9</v>
      </c>
      <c r="F79" s="41">
        <v>111.9</v>
      </c>
      <c r="G79" s="41">
        <v>67.3</v>
      </c>
      <c r="H79" s="41">
        <v>21</v>
      </c>
      <c r="I79" s="41">
        <v>3</v>
      </c>
      <c r="J79" s="41">
        <v>0.2</v>
      </c>
      <c r="K79" s="41">
        <v>1741</v>
      </c>
    </row>
    <row r="80" spans="2:11">
      <c r="B80" s="8" t="s">
        <v>258</v>
      </c>
      <c r="C80" s="41">
        <v>1</v>
      </c>
      <c r="D80" s="41">
        <v>45.5</v>
      </c>
      <c r="E80" s="41">
        <v>101.8</v>
      </c>
      <c r="F80" s="41">
        <v>114.5</v>
      </c>
      <c r="G80" s="41">
        <v>69.2</v>
      </c>
      <c r="H80" s="41">
        <v>22.4</v>
      </c>
      <c r="I80" s="41">
        <v>3.2</v>
      </c>
      <c r="J80" s="41">
        <v>0.2</v>
      </c>
      <c r="K80" s="41">
        <v>1789</v>
      </c>
    </row>
    <row r="81" spans="2:11">
      <c r="B81" s="8" t="s">
        <v>259</v>
      </c>
      <c r="C81" s="41">
        <v>1.2</v>
      </c>
      <c r="D81" s="41">
        <v>46.7</v>
      </c>
      <c r="E81" s="41">
        <v>100.6</v>
      </c>
      <c r="F81" s="41">
        <v>113.9</v>
      </c>
      <c r="G81" s="41">
        <v>69.7</v>
      </c>
      <c r="H81" s="41">
        <v>23.4</v>
      </c>
      <c r="I81" s="41">
        <v>3.5</v>
      </c>
      <c r="J81" s="41">
        <v>0.2</v>
      </c>
      <c r="K81" s="41">
        <v>1796</v>
      </c>
    </row>
    <row r="82" spans="2:11">
      <c r="B82" s="8" t="s">
        <v>260</v>
      </c>
      <c r="C82" s="41">
        <v>1.2</v>
      </c>
      <c r="D82" s="41">
        <v>54.3</v>
      </c>
      <c r="E82" s="41">
        <v>108.9</v>
      </c>
      <c r="F82" s="41">
        <v>121.2</v>
      </c>
      <c r="G82" s="41">
        <v>73.900000000000006</v>
      </c>
      <c r="H82" s="41">
        <v>25.7</v>
      </c>
      <c r="I82" s="41">
        <v>3.7</v>
      </c>
      <c r="J82" s="41">
        <v>0.2</v>
      </c>
      <c r="K82" s="41">
        <v>1945.5</v>
      </c>
    </row>
    <row r="83" spans="2:11">
      <c r="B83" s="11"/>
      <c r="C83" s="41"/>
      <c r="D83" s="41"/>
      <c r="E83" s="41"/>
      <c r="F83" s="41"/>
      <c r="G83" s="41"/>
      <c r="H83" s="41"/>
      <c r="I83" s="41"/>
      <c r="J83" s="41"/>
      <c r="K83" s="41"/>
    </row>
    <row r="84" spans="2:11">
      <c r="B84" s="8" t="s">
        <v>167</v>
      </c>
      <c r="C84" s="41">
        <v>1.3</v>
      </c>
      <c r="D84" s="41">
        <v>59.3</v>
      </c>
      <c r="E84" s="41">
        <v>111.8</v>
      </c>
      <c r="F84" s="41">
        <v>125.8</v>
      </c>
      <c r="G84" s="41">
        <v>77.5</v>
      </c>
      <c r="H84" s="41">
        <v>27.4</v>
      </c>
      <c r="I84" s="41">
        <v>4.0999999999999996</v>
      </c>
      <c r="J84" s="41">
        <v>0.2</v>
      </c>
      <c r="K84" s="41">
        <v>2037</v>
      </c>
    </row>
    <row r="85" spans="2:11">
      <c r="B85" s="8" t="s">
        <v>168</v>
      </c>
      <c r="C85" s="41">
        <v>1.2</v>
      </c>
      <c r="D85" s="41">
        <v>58.8</v>
      </c>
      <c r="E85" s="41">
        <v>108.3</v>
      </c>
      <c r="F85" s="41">
        <v>122.1</v>
      </c>
      <c r="G85" s="41">
        <v>76.900000000000006</v>
      </c>
      <c r="H85" s="41">
        <v>27.3</v>
      </c>
      <c r="I85" s="41">
        <v>4.0999999999999996</v>
      </c>
      <c r="J85" s="41">
        <v>0.1</v>
      </c>
      <c r="K85" s="41">
        <v>1994</v>
      </c>
    </row>
    <row r="86" spans="2:11">
      <c r="B86" s="8" t="s">
        <v>169</v>
      </c>
      <c r="C86" s="41">
        <v>1.1000000000000001</v>
      </c>
      <c r="D86" s="41">
        <v>57.2</v>
      </c>
      <c r="E86" s="41">
        <v>102.1</v>
      </c>
      <c r="F86" s="41">
        <v>116.6</v>
      </c>
      <c r="G86" s="41">
        <v>76.7</v>
      </c>
      <c r="H86" s="41">
        <v>27.9</v>
      </c>
      <c r="I86" s="41">
        <v>4.5</v>
      </c>
      <c r="J86" s="41">
        <v>0.2</v>
      </c>
      <c r="K86" s="41">
        <v>1931.5</v>
      </c>
    </row>
    <row r="87" spans="2:11">
      <c r="B87" s="8" t="s">
        <v>170</v>
      </c>
      <c r="C87" s="41">
        <v>1.1000000000000001</v>
      </c>
      <c r="D87" s="41">
        <v>54.2</v>
      </c>
      <c r="E87" s="41">
        <v>97.9</v>
      </c>
      <c r="F87" s="41">
        <v>113.2</v>
      </c>
      <c r="G87" s="41">
        <v>78.599999999999994</v>
      </c>
      <c r="H87" s="41">
        <v>28.6</v>
      </c>
      <c r="I87" s="41">
        <v>4.5</v>
      </c>
      <c r="J87" s="41">
        <v>0.2</v>
      </c>
      <c r="K87" s="41">
        <v>1891.5</v>
      </c>
    </row>
    <row r="88" spans="2:11">
      <c r="B88" s="8">
        <v>1994</v>
      </c>
      <c r="C88" s="41">
        <v>1.2</v>
      </c>
      <c r="D88" s="41">
        <v>53.4</v>
      </c>
      <c r="E88" s="41">
        <v>96.6</v>
      </c>
      <c r="F88" s="41">
        <v>111.5</v>
      </c>
      <c r="G88" s="41">
        <v>80.400000000000006</v>
      </c>
      <c r="H88" s="41">
        <v>29.1</v>
      </c>
      <c r="I88" s="41">
        <v>5</v>
      </c>
      <c r="J88" s="41">
        <v>0.2</v>
      </c>
      <c r="K88" s="41">
        <v>1887</v>
      </c>
    </row>
    <row r="89" spans="2:11">
      <c r="B89" s="8">
        <v>1995</v>
      </c>
      <c r="C89" s="41">
        <v>1.1000000000000001</v>
      </c>
      <c r="D89" s="41">
        <v>50.5</v>
      </c>
      <c r="E89" s="41">
        <v>93.6</v>
      </c>
      <c r="F89" s="41">
        <v>107.7</v>
      </c>
      <c r="G89" s="41">
        <v>80.8</v>
      </c>
      <c r="H89" s="41">
        <v>29.8</v>
      </c>
      <c r="I89" s="41">
        <v>5.4</v>
      </c>
      <c r="J89" s="41">
        <v>0.2</v>
      </c>
      <c r="K89" s="41">
        <v>1845.5</v>
      </c>
    </row>
    <row r="90" spans="2:11">
      <c r="B90" s="8">
        <v>1996</v>
      </c>
      <c r="C90" s="41">
        <v>1</v>
      </c>
      <c r="D90" s="41">
        <v>47.6</v>
      </c>
      <c r="E90" s="41">
        <v>94.5</v>
      </c>
      <c r="F90" s="41">
        <v>106.6</v>
      </c>
      <c r="G90" s="41">
        <v>82.4</v>
      </c>
      <c r="H90" s="41">
        <v>30.3</v>
      </c>
      <c r="I90" s="41">
        <v>5.6</v>
      </c>
      <c r="J90" s="41">
        <v>0.3</v>
      </c>
      <c r="K90" s="41">
        <v>1841.5</v>
      </c>
    </row>
    <row r="91" spans="2:11">
      <c r="B91" s="8">
        <v>1997</v>
      </c>
      <c r="C91" s="41">
        <v>0.8</v>
      </c>
      <c r="D91" s="41">
        <v>45.7</v>
      </c>
      <c r="E91" s="41">
        <v>96.8</v>
      </c>
      <c r="F91" s="41">
        <v>106.6</v>
      </c>
      <c r="G91" s="41">
        <v>84.3</v>
      </c>
      <c r="H91" s="41">
        <v>32.200000000000003</v>
      </c>
      <c r="I91" s="41">
        <v>5.6</v>
      </c>
      <c r="J91" s="41">
        <v>0.3</v>
      </c>
      <c r="K91" s="41">
        <v>1861.5</v>
      </c>
    </row>
    <row r="92" spans="2:11">
      <c r="B92" s="8">
        <v>1998</v>
      </c>
      <c r="C92" s="41">
        <v>0.7</v>
      </c>
      <c r="D92" s="41">
        <v>45</v>
      </c>
      <c r="E92" s="41">
        <v>97.6</v>
      </c>
      <c r="F92" s="41">
        <v>108.2</v>
      </c>
      <c r="G92" s="41">
        <v>85.7</v>
      </c>
      <c r="H92" s="41">
        <v>32.6</v>
      </c>
      <c r="I92" s="41">
        <v>6</v>
      </c>
      <c r="J92" s="41">
        <v>0.3</v>
      </c>
      <c r="K92" s="41">
        <v>1880.5</v>
      </c>
    </row>
    <row r="93" spans="2:11">
      <c r="B93" s="8">
        <v>1999</v>
      </c>
      <c r="C93" s="41">
        <v>0.8</v>
      </c>
      <c r="D93" s="41">
        <v>42.8</v>
      </c>
      <c r="E93" s="41">
        <v>99.2</v>
      </c>
      <c r="F93" s="41">
        <v>107.8</v>
      </c>
      <c r="G93" s="41">
        <v>87.9</v>
      </c>
      <c r="H93" s="41">
        <v>34</v>
      </c>
      <c r="I93" s="41">
        <v>5.9</v>
      </c>
      <c r="J93" s="41">
        <v>0.3</v>
      </c>
      <c r="K93" s="41">
        <v>1893.5</v>
      </c>
    </row>
    <row r="94" spans="2:11">
      <c r="B94" s="8"/>
      <c r="C94" s="41"/>
      <c r="D94" s="41"/>
      <c r="E94" s="41"/>
      <c r="F94" s="41"/>
      <c r="G94" s="41"/>
      <c r="H94" s="41"/>
      <c r="I94" s="41"/>
      <c r="J94" s="41"/>
      <c r="K94" s="41"/>
    </row>
    <row r="95" spans="2:11">
      <c r="B95" s="8">
        <v>2000</v>
      </c>
      <c r="C95" s="41">
        <v>0.6</v>
      </c>
      <c r="D95" s="41">
        <v>40.200000000000003</v>
      </c>
      <c r="E95" s="41">
        <v>102.5</v>
      </c>
      <c r="F95" s="41">
        <v>119.8</v>
      </c>
      <c r="G95" s="41">
        <v>91.7</v>
      </c>
      <c r="H95" s="41">
        <v>36.5</v>
      </c>
      <c r="I95" s="41">
        <v>6.3</v>
      </c>
      <c r="J95" s="41">
        <v>0.4</v>
      </c>
      <c r="K95" s="41">
        <v>1990</v>
      </c>
    </row>
    <row r="96" spans="2:11">
      <c r="B96" s="8">
        <v>2001</v>
      </c>
      <c r="C96" s="41">
        <v>0.6</v>
      </c>
      <c r="D96" s="41">
        <v>38.299999999999997</v>
      </c>
      <c r="E96" s="41">
        <v>97</v>
      </c>
      <c r="F96" s="41">
        <v>118.6</v>
      </c>
      <c r="G96" s="41">
        <v>92.7</v>
      </c>
      <c r="H96" s="41">
        <v>36.9</v>
      </c>
      <c r="I96" s="41">
        <v>6.6</v>
      </c>
      <c r="J96" s="41">
        <v>0.4</v>
      </c>
      <c r="K96" s="41">
        <v>1955.5</v>
      </c>
    </row>
    <row r="97" spans="2:11">
      <c r="B97" s="8">
        <v>2002</v>
      </c>
      <c r="C97" s="41">
        <v>0.6</v>
      </c>
      <c r="D97" s="41">
        <v>34.700000000000003</v>
      </c>
      <c r="E97" s="41">
        <v>92.8</v>
      </c>
      <c r="F97" s="41">
        <v>117.5</v>
      </c>
      <c r="G97" s="41">
        <v>92.4</v>
      </c>
      <c r="H97" s="41">
        <v>36.700000000000003</v>
      </c>
      <c r="I97" s="41">
        <v>6.5</v>
      </c>
      <c r="J97" s="41">
        <v>0.4</v>
      </c>
      <c r="K97" s="41">
        <v>1908</v>
      </c>
    </row>
    <row r="98" spans="2:11">
      <c r="B98" s="8">
        <v>2003</v>
      </c>
      <c r="C98" s="41">
        <v>0.5</v>
      </c>
      <c r="D98" s="41">
        <v>34.4</v>
      </c>
      <c r="E98" s="41">
        <v>91.8</v>
      </c>
      <c r="F98" s="41">
        <v>119.8</v>
      </c>
      <c r="G98" s="41">
        <v>94.4</v>
      </c>
      <c r="H98" s="41">
        <v>38.9</v>
      </c>
      <c r="I98" s="41">
        <v>7</v>
      </c>
      <c r="J98" s="41">
        <v>0.4</v>
      </c>
      <c r="K98" s="41">
        <v>1936</v>
      </c>
    </row>
    <row r="99" spans="2:11">
      <c r="B99" s="8">
        <v>2004</v>
      </c>
      <c r="C99" s="41">
        <v>0.6</v>
      </c>
      <c r="D99" s="41">
        <v>34.1</v>
      </c>
      <c r="E99" s="41">
        <v>90.2</v>
      </c>
      <c r="F99" s="41">
        <v>118.5</v>
      </c>
      <c r="G99" s="41">
        <v>94.3</v>
      </c>
      <c r="H99" s="41">
        <v>39.700000000000003</v>
      </c>
      <c r="I99" s="41">
        <v>7.3</v>
      </c>
      <c r="J99" s="41">
        <v>0.4</v>
      </c>
      <c r="K99" s="41">
        <v>1925.5</v>
      </c>
    </row>
    <row r="100" spans="2:11">
      <c r="B100" s="8">
        <v>2005</v>
      </c>
      <c r="C100" s="41">
        <v>0.6</v>
      </c>
      <c r="D100" s="41">
        <v>32.4</v>
      </c>
      <c r="E100" s="41">
        <v>90.1</v>
      </c>
      <c r="F100" s="41">
        <v>116.6</v>
      </c>
      <c r="G100" s="41">
        <v>93.8</v>
      </c>
      <c r="H100" s="41">
        <v>39.700000000000003</v>
      </c>
      <c r="I100" s="41">
        <v>7.5</v>
      </c>
      <c r="J100" s="41">
        <v>0.4</v>
      </c>
      <c r="K100" s="41">
        <v>1905.5</v>
      </c>
    </row>
    <row r="101" spans="2:11">
      <c r="B101" s="8">
        <v>2006</v>
      </c>
      <c r="C101" s="41">
        <v>0.5</v>
      </c>
      <c r="D101" s="41">
        <v>33.799999999999997</v>
      </c>
      <c r="E101" s="41">
        <v>91.4</v>
      </c>
      <c r="F101" s="41">
        <v>117.1</v>
      </c>
      <c r="G101" s="41">
        <v>96</v>
      </c>
      <c r="H101" s="41">
        <v>40.1</v>
      </c>
      <c r="I101" s="41">
        <v>7.2</v>
      </c>
      <c r="J101" s="41">
        <v>0.4</v>
      </c>
      <c r="K101" s="41">
        <v>1932.5</v>
      </c>
    </row>
    <row r="102" spans="2:11">
      <c r="B102" s="8">
        <v>2007</v>
      </c>
      <c r="C102" s="41">
        <v>0.5</v>
      </c>
      <c r="D102" s="41">
        <v>34.200000000000003</v>
      </c>
      <c r="E102" s="41">
        <v>89.8</v>
      </c>
      <c r="F102" s="41">
        <v>113.4</v>
      </c>
      <c r="G102" s="41">
        <v>96.4</v>
      </c>
      <c r="H102" s="41">
        <v>40</v>
      </c>
      <c r="I102" s="41">
        <v>7.3</v>
      </c>
      <c r="J102" s="41">
        <v>0.4</v>
      </c>
      <c r="K102" s="41">
        <v>1910</v>
      </c>
    </row>
    <row r="103" spans="2:11">
      <c r="B103" s="8">
        <v>2008</v>
      </c>
      <c r="C103" s="41">
        <v>0.8</v>
      </c>
      <c r="D103" s="41">
        <v>33.299999999999997</v>
      </c>
      <c r="E103" s="41">
        <v>87.2</v>
      </c>
      <c r="F103" s="41">
        <v>110.7</v>
      </c>
      <c r="G103" s="41">
        <v>95.4</v>
      </c>
      <c r="H103" s="41">
        <v>39.4</v>
      </c>
      <c r="I103" s="41">
        <v>7.9</v>
      </c>
      <c r="J103" s="41">
        <v>0.6</v>
      </c>
      <c r="K103" s="41">
        <v>1876.5</v>
      </c>
    </row>
    <row r="104" spans="2:11">
      <c r="B104" s="8">
        <v>2009</v>
      </c>
      <c r="C104" s="41">
        <v>0.4</v>
      </c>
      <c r="D104" s="41">
        <v>32.700000000000003</v>
      </c>
      <c r="E104" s="41">
        <v>83.4</v>
      </c>
      <c r="F104" s="41">
        <v>112.6</v>
      </c>
      <c r="G104" s="41">
        <v>95.9</v>
      </c>
      <c r="H104" s="41">
        <v>37.5</v>
      </c>
      <c r="I104" s="41">
        <v>7.6</v>
      </c>
      <c r="J104" s="41">
        <v>0.4</v>
      </c>
      <c r="K104" s="41">
        <v>1852.5</v>
      </c>
    </row>
    <row r="105" spans="2:11">
      <c r="B105" s="8"/>
      <c r="C105" s="41"/>
      <c r="D105" s="41"/>
      <c r="E105" s="41"/>
      <c r="F105" s="41"/>
      <c r="G105" s="41"/>
      <c r="H105" s="41"/>
      <c r="I105" s="41"/>
      <c r="J105" s="41"/>
      <c r="K105" s="41"/>
    </row>
    <row r="106" spans="2:11">
      <c r="B106" s="8">
        <v>2010</v>
      </c>
      <c r="C106" s="41">
        <v>0.3</v>
      </c>
      <c r="D106" s="41">
        <v>30.1</v>
      </c>
      <c r="E106" s="41">
        <v>84.2</v>
      </c>
      <c r="F106" s="41">
        <v>114.5</v>
      </c>
      <c r="G106" s="41">
        <v>95.2</v>
      </c>
      <c r="H106" s="41">
        <v>38.6</v>
      </c>
      <c r="I106" s="41">
        <v>7.8</v>
      </c>
      <c r="J106" s="41">
        <v>0.5</v>
      </c>
      <c r="K106" s="41">
        <v>1856</v>
      </c>
    </row>
    <row r="107" spans="2:11">
      <c r="B107" s="8">
        <v>2011</v>
      </c>
      <c r="C107" s="41">
        <v>0.3</v>
      </c>
      <c r="D107" s="41">
        <v>27.9</v>
      </c>
      <c r="E107" s="41">
        <v>81.3</v>
      </c>
      <c r="F107" s="41">
        <v>115</v>
      </c>
      <c r="G107" s="41">
        <v>95.9</v>
      </c>
      <c r="H107" s="41">
        <v>39.9</v>
      </c>
      <c r="I107" s="41">
        <v>8.1</v>
      </c>
      <c r="J107" s="41">
        <v>0.5</v>
      </c>
      <c r="K107" s="41">
        <v>1844.5</v>
      </c>
    </row>
    <row r="108" spans="2:11">
      <c r="B108" s="8">
        <v>2012</v>
      </c>
      <c r="C108" s="41">
        <v>0.3</v>
      </c>
      <c r="D108" s="41">
        <v>26.2</v>
      </c>
      <c r="E108" s="41">
        <v>78.400000000000006</v>
      </c>
      <c r="F108" s="41">
        <v>113.9</v>
      </c>
      <c r="G108" s="41">
        <v>95.7</v>
      </c>
      <c r="H108" s="41">
        <v>40.6</v>
      </c>
      <c r="I108" s="41">
        <v>7.9</v>
      </c>
      <c r="J108" s="41">
        <v>0.5</v>
      </c>
      <c r="K108" s="41">
        <v>1817.5</v>
      </c>
    </row>
    <row r="109" spans="2:11">
      <c r="B109" s="8">
        <v>2013</v>
      </c>
      <c r="C109" s="41">
        <v>0.2</v>
      </c>
      <c r="D109" s="41">
        <v>23.5</v>
      </c>
      <c r="E109" s="41">
        <v>77.2</v>
      </c>
      <c r="F109" s="41">
        <v>114.9</v>
      </c>
      <c r="G109" s="41">
        <v>98.5</v>
      </c>
      <c r="H109" s="41">
        <v>42.7</v>
      </c>
      <c r="I109" s="41">
        <v>8.1</v>
      </c>
      <c r="J109" s="41">
        <v>0.5</v>
      </c>
      <c r="K109" s="41">
        <v>1828</v>
      </c>
    </row>
    <row r="110" spans="2:11">
      <c r="B110" s="8">
        <v>2014</v>
      </c>
      <c r="C110" s="41">
        <v>0.2</v>
      </c>
      <c r="D110" s="41">
        <v>21.1</v>
      </c>
      <c r="E110" s="41">
        <v>75.5</v>
      </c>
      <c r="F110" s="41">
        <v>115.8</v>
      </c>
      <c r="G110" s="41">
        <v>101.6</v>
      </c>
      <c r="H110" s="41">
        <v>43.7</v>
      </c>
      <c r="I110" s="41">
        <v>8.1999999999999993</v>
      </c>
      <c r="J110" s="41">
        <v>0.6</v>
      </c>
      <c r="K110" s="41">
        <v>1833.5</v>
      </c>
    </row>
    <row r="111" spans="2:11">
      <c r="B111" s="6"/>
      <c r="C111" s="67"/>
      <c r="D111" s="67"/>
      <c r="E111" s="67"/>
      <c r="F111" s="67"/>
      <c r="G111" s="67"/>
      <c r="H111" s="67"/>
      <c r="I111" s="67"/>
      <c r="J111" s="67"/>
      <c r="K111" s="67"/>
    </row>
    <row r="112" spans="2:11" ht="74.25" customHeight="1">
      <c r="B112" s="291" t="s">
        <v>567</v>
      </c>
      <c r="C112" s="292"/>
      <c r="D112" s="292"/>
      <c r="E112" s="292"/>
      <c r="F112" s="292"/>
      <c r="G112" s="292"/>
      <c r="H112" s="292"/>
      <c r="I112" s="292"/>
      <c r="J112" s="292"/>
      <c r="K112" s="292"/>
    </row>
    <row r="113" spans="2:11" ht="53.25" customHeight="1">
      <c r="B113" s="283" t="s">
        <v>568</v>
      </c>
      <c r="C113" s="282"/>
      <c r="D113" s="282"/>
      <c r="E113" s="282"/>
      <c r="F113" s="282"/>
      <c r="G113" s="282"/>
      <c r="H113" s="282"/>
      <c r="I113" s="282"/>
      <c r="J113" s="282"/>
      <c r="K113" s="282"/>
    </row>
    <row r="114" spans="2:11">
      <c r="B114" s="2" t="s">
        <v>569</v>
      </c>
    </row>
    <row r="115" spans="2:11">
      <c r="B115" s="290" t="s">
        <v>570</v>
      </c>
      <c r="C115" s="290"/>
      <c r="D115" s="290"/>
      <c r="E115" s="290"/>
      <c r="F115" s="290"/>
      <c r="G115" s="290"/>
      <c r="H115" s="290"/>
      <c r="I115" s="290"/>
      <c r="J115" s="290"/>
      <c r="K115" s="290"/>
    </row>
    <row r="116" spans="2:11">
      <c r="B116" s="290"/>
      <c r="C116" s="290"/>
      <c r="D116" s="290"/>
      <c r="E116" s="290"/>
      <c r="F116" s="290"/>
      <c r="G116" s="290"/>
      <c r="H116" s="290"/>
      <c r="I116" s="290"/>
      <c r="J116" s="290"/>
      <c r="K116" s="290"/>
    </row>
    <row r="117" spans="2:11">
      <c r="B117" s="2" t="s">
        <v>571</v>
      </c>
    </row>
    <row r="118" spans="2:11">
      <c r="B118" s="2" t="s">
        <v>572</v>
      </c>
    </row>
    <row r="119" spans="2:11">
      <c r="B119" s="290" t="s">
        <v>573</v>
      </c>
      <c r="C119" s="290"/>
      <c r="D119" s="290"/>
      <c r="E119" s="290"/>
      <c r="F119" s="290"/>
      <c r="G119" s="290"/>
      <c r="H119" s="290"/>
      <c r="I119" s="290"/>
      <c r="J119" s="290"/>
      <c r="K119" s="290"/>
    </row>
    <row r="120" spans="2:11">
      <c r="B120" s="290"/>
      <c r="C120" s="290"/>
      <c r="D120" s="290"/>
      <c r="E120" s="290"/>
      <c r="F120" s="290"/>
      <c r="G120" s="290"/>
      <c r="H120" s="290"/>
      <c r="I120" s="290"/>
      <c r="J120" s="290"/>
      <c r="K120" s="290"/>
    </row>
    <row r="121" spans="2:11">
      <c r="B121" s="290" t="s">
        <v>616</v>
      </c>
      <c r="C121" s="290"/>
      <c r="D121" s="290"/>
      <c r="E121" s="290"/>
      <c r="F121" s="290"/>
      <c r="G121" s="290"/>
      <c r="H121" s="290"/>
      <c r="I121" s="290"/>
      <c r="J121" s="290"/>
      <c r="K121" s="290"/>
    </row>
    <row r="122" spans="2:11">
      <c r="B122" s="290"/>
      <c r="C122" s="290"/>
      <c r="D122" s="290"/>
      <c r="E122" s="290"/>
      <c r="F122" s="290"/>
      <c r="G122" s="290"/>
      <c r="H122" s="290"/>
      <c r="I122" s="290"/>
      <c r="J122" s="290"/>
      <c r="K122" s="290"/>
    </row>
  </sheetData>
  <mergeCells count="7">
    <mergeCell ref="B119:K120"/>
    <mergeCell ref="B121:K122"/>
    <mergeCell ref="B112:K112"/>
    <mergeCell ref="B113:K113"/>
    <mergeCell ref="B5:B6"/>
    <mergeCell ref="K5:K6"/>
    <mergeCell ref="B115:K116"/>
  </mergeCells>
  <phoneticPr fontId="0" type="noConversion"/>
  <printOptions horizontalCentered="1"/>
  <pageMargins left="0.25" right="0.25" top="0.5" bottom="0.25" header="0" footer="0"/>
  <pageSetup scale="81" orientation="portrait"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35"/>
  <sheetViews>
    <sheetView workbookViewId="0"/>
  </sheetViews>
  <sheetFormatPr defaultColWidth="15.1640625" defaultRowHeight="15"/>
  <cols>
    <col min="1" max="1" width="4" style="2" customWidth="1"/>
    <col min="2" max="2" width="9.1640625" style="2" customWidth="1"/>
    <col min="3" max="3" width="13.6640625" style="2" bestFit="1" customWidth="1"/>
    <col min="4" max="4" width="12.1640625" style="2" bestFit="1" customWidth="1"/>
    <col min="5" max="5" width="11.1640625" style="2" customWidth="1"/>
    <col min="6" max="6" width="13" style="2" customWidth="1"/>
    <col min="7" max="7" width="11.33203125" style="2" bestFit="1" customWidth="1"/>
    <col min="8" max="8" width="15.5" style="2" customWidth="1"/>
    <col min="9" max="9" width="16.33203125" style="2" customWidth="1"/>
    <col min="10" max="10" width="8.6640625" style="2" customWidth="1"/>
    <col min="11" max="11" width="10.5" style="2" bestFit="1" customWidth="1"/>
    <col min="12" max="12" width="14" style="2" bestFit="1" customWidth="1"/>
    <col min="13" max="13" width="14.33203125" style="2" customWidth="1"/>
    <col min="14" max="16384" width="15.1640625" style="2"/>
  </cols>
  <sheetData>
    <row r="2" spans="1:13">
      <c r="A2" s="212"/>
      <c r="B2" s="3" t="s">
        <v>278</v>
      </c>
      <c r="C2" s="4"/>
      <c r="D2" s="4"/>
      <c r="E2" s="4"/>
      <c r="F2" s="4"/>
      <c r="G2" s="4"/>
      <c r="H2" s="4"/>
      <c r="I2" s="4"/>
      <c r="J2" s="4"/>
      <c r="K2" s="4"/>
      <c r="L2" s="4"/>
      <c r="M2" s="4"/>
    </row>
    <row r="3" spans="1:13" ht="15.75">
      <c r="B3" s="5" t="s">
        <v>559</v>
      </c>
      <c r="C3" s="4"/>
      <c r="D3" s="4"/>
      <c r="E3" s="4"/>
      <c r="F3" s="4"/>
      <c r="G3" s="4"/>
      <c r="H3" s="4"/>
      <c r="I3" s="4"/>
      <c r="J3" s="4"/>
      <c r="K3" s="4"/>
      <c r="L3" s="4"/>
      <c r="M3" s="4"/>
    </row>
    <row r="4" spans="1:13">
      <c r="B4" s="3" t="s">
        <v>612</v>
      </c>
      <c r="C4" s="4"/>
      <c r="D4" s="4"/>
      <c r="E4" s="4"/>
      <c r="F4" s="4"/>
      <c r="G4" s="4"/>
      <c r="H4" s="4"/>
      <c r="I4" s="4"/>
      <c r="J4" s="4"/>
      <c r="K4" s="4"/>
      <c r="L4" s="4"/>
      <c r="M4" s="4"/>
    </row>
    <row r="5" spans="1:13" ht="90">
      <c r="B5" s="29" t="s">
        <v>157</v>
      </c>
      <c r="C5" s="30" t="s">
        <v>279</v>
      </c>
      <c r="D5" s="72" t="s">
        <v>560</v>
      </c>
      <c r="E5" s="31" t="s">
        <v>301</v>
      </c>
      <c r="F5" s="31" t="s">
        <v>286</v>
      </c>
      <c r="G5" s="29" t="s">
        <v>280</v>
      </c>
      <c r="H5" s="31" t="s">
        <v>302</v>
      </c>
      <c r="I5" s="31" t="s">
        <v>300</v>
      </c>
      <c r="J5" s="32" t="s">
        <v>281</v>
      </c>
      <c r="K5" s="32" t="s">
        <v>282</v>
      </c>
      <c r="L5" s="32" t="s">
        <v>283</v>
      </c>
      <c r="M5" s="33" t="s">
        <v>299</v>
      </c>
    </row>
    <row r="6" spans="1:13">
      <c r="B6" s="8" t="s">
        <v>158</v>
      </c>
      <c r="C6" s="50">
        <v>529</v>
      </c>
      <c r="D6" s="50">
        <v>272</v>
      </c>
      <c r="E6" s="50">
        <v>869</v>
      </c>
      <c r="F6" s="50">
        <v>208</v>
      </c>
      <c r="G6" s="50">
        <v>342</v>
      </c>
      <c r="H6" s="201">
        <v>2018</v>
      </c>
      <c r="I6" s="50">
        <v>2500</v>
      </c>
      <c r="J6" s="202" t="s">
        <v>284</v>
      </c>
      <c r="K6" s="202" t="s">
        <v>284</v>
      </c>
      <c r="L6" s="202" t="s">
        <v>284</v>
      </c>
      <c r="M6" s="202" t="s">
        <v>284</v>
      </c>
    </row>
    <row r="7" spans="1:13">
      <c r="B7" s="8" t="s">
        <v>180</v>
      </c>
      <c r="C7" s="50">
        <v>502</v>
      </c>
      <c r="D7" s="50">
        <v>312</v>
      </c>
      <c r="E7" s="50">
        <v>645</v>
      </c>
      <c r="F7" s="50">
        <v>163</v>
      </c>
      <c r="G7" s="50">
        <v>79</v>
      </c>
      <c r="H7" s="201">
        <v>2152</v>
      </c>
      <c r="I7" s="50">
        <v>2548</v>
      </c>
      <c r="J7" s="202" t="s">
        <v>284</v>
      </c>
      <c r="K7" s="50">
        <v>88</v>
      </c>
      <c r="L7" s="202" t="s">
        <v>284</v>
      </c>
      <c r="M7" s="202" t="s">
        <v>284</v>
      </c>
    </row>
    <row r="8" spans="1:13">
      <c r="B8" s="8" t="s">
        <v>181</v>
      </c>
      <c r="C8" s="50">
        <v>504</v>
      </c>
      <c r="D8" s="50">
        <v>277</v>
      </c>
      <c r="E8" s="50">
        <v>608</v>
      </c>
      <c r="F8" s="50">
        <v>289</v>
      </c>
      <c r="G8" s="50">
        <v>238</v>
      </c>
      <c r="H8" s="201">
        <v>2088</v>
      </c>
      <c r="I8" s="50">
        <v>2462</v>
      </c>
      <c r="J8" s="202" t="s">
        <v>284</v>
      </c>
      <c r="K8" s="50">
        <v>114</v>
      </c>
      <c r="L8" s="202" t="s">
        <v>284</v>
      </c>
      <c r="M8" s="202" t="s">
        <v>284</v>
      </c>
    </row>
    <row r="9" spans="1:13">
      <c r="B9" s="8" t="s">
        <v>182</v>
      </c>
      <c r="C9" s="50">
        <v>686</v>
      </c>
      <c r="D9" s="50">
        <v>200</v>
      </c>
      <c r="E9" s="50">
        <v>606</v>
      </c>
      <c r="F9" s="50">
        <v>383</v>
      </c>
      <c r="G9" s="50">
        <v>176</v>
      </c>
      <c r="H9" s="201">
        <v>2155</v>
      </c>
      <c r="I9" s="50">
        <v>2562</v>
      </c>
      <c r="J9" s="202" t="s">
        <v>284</v>
      </c>
      <c r="K9" s="50">
        <v>130</v>
      </c>
      <c r="L9" s="202" t="s">
        <v>284</v>
      </c>
      <c r="M9" s="202" t="s">
        <v>284</v>
      </c>
    </row>
    <row r="10" spans="1:13">
      <c r="B10" s="8" t="s">
        <v>183</v>
      </c>
      <c r="C10" s="50">
        <v>515</v>
      </c>
      <c r="D10" s="50">
        <v>210</v>
      </c>
      <c r="E10" s="50">
        <v>641</v>
      </c>
      <c r="F10" s="50">
        <v>148</v>
      </c>
      <c r="G10" s="50">
        <v>194</v>
      </c>
      <c r="H10" s="201">
        <v>2306</v>
      </c>
      <c r="I10" s="50">
        <v>2761</v>
      </c>
      <c r="J10" s="202" t="s">
        <v>284</v>
      </c>
      <c r="K10" s="50">
        <v>101</v>
      </c>
      <c r="L10" s="202" t="s">
        <v>284</v>
      </c>
      <c r="M10" s="202" t="s">
        <v>284</v>
      </c>
    </row>
    <row r="11" spans="1:13">
      <c r="B11" s="8" t="s">
        <v>184</v>
      </c>
      <c r="C11" s="50">
        <v>478</v>
      </c>
      <c r="D11" s="50">
        <v>123</v>
      </c>
      <c r="E11" s="50">
        <v>636</v>
      </c>
      <c r="F11" s="50">
        <v>131</v>
      </c>
      <c r="G11" s="50">
        <v>123</v>
      </c>
      <c r="H11" s="201">
        <v>2288</v>
      </c>
      <c r="I11" s="50">
        <v>2732</v>
      </c>
      <c r="J11" s="202" t="s">
        <v>284</v>
      </c>
      <c r="K11" s="50">
        <v>89</v>
      </c>
      <c r="L11" s="202" t="s">
        <v>284</v>
      </c>
      <c r="M11" s="202" t="s">
        <v>284</v>
      </c>
    </row>
    <row r="12" spans="1:13">
      <c r="B12" s="8" t="s">
        <v>185</v>
      </c>
      <c r="C12" s="50">
        <v>472</v>
      </c>
      <c r="D12" s="50">
        <v>227</v>
      </c>
      <c r="E12" s="50">
        <v>721</v>
      </c>
      <c r="F12" s="50">
        <v>469</v>
      </c>
      <c r="G12" s="50">
        <v>251</v>
      </c>
      <c r="H12" s="201">
        <v>2303</v>
      </c>
      <c r="I12" s="50">
        <v>2737</v>
      </c>
      <c r="J12" s="202" t="s">
        <v>284</v>
      </c>
      <c r="K12" s="50">
        <v>89</v>
      </c>
      <c r="L12" s="202" t="s">
        <v>284</v>
      </c>
      <c r="M12" s="202" t="s">
        <v>284</v>
      </c>
    </row>
    <row r="13" spans="1:13">
      <c r="B13" s="8" t="s">
        <v>186</v>
      </c>
      <c r="C13" s="50">
        <v>421</v>
      </c>
      <c r="D13" s="50">
        <v>159</v>
      </c>
      <c r="E13" s="50">
        <v>594</v>
      </c>
      <c r="F13" s="50">
        <v>223</v>
      </c>
      <c r="G13" s="50">
        <v>256</v>
      </c>
      <c r="H13" s="201">
        <v>2338</v>
      </c>
      <c r="I13" s="50">
        <v>2728</v>
      </c>
      <c r="J13" s="202" t="s">
        <v>284</v>
      </c>
      <c r="K13" s="50">
        <v>94</v>
      </c>
      <c r="L13" s="202" t="s">
        <v>284</v>
      </c>
      <c r="M13" s="202" t="s">
        <v>284</v>
      </c>
    </row>
    <row r="14" spans="1:13">
      <c r="B14" s="8" t="s">
        <v>187</v>
      </c>
      <c r="C14" s="50">
        <v>343</v>
      </c>
      <c r="D14" s="50">
        <v>194</v>
      </c>
      <c r="E14" s="50">
        <v>687</v>
      </c>
      <c r="F14" s="50">
        <v>305</v>
      </c>
      <c r="G14" s="50">
        <v>121</v>
      </c>
      <c r="H14" s="201">
        <v>2249</v>
      </c>
      <c r="I14" s="50">
        <v>2706</v>
      </c>
      <c r="J14" s="202" t="s">
        <v>284</v>
      </c>
      <c r="K14" s="50">
        <v>118</v>
      </c>
      <c r="L14" s="202" t="s">
        <v>284</v>
      </c>
      <c r="M14" s="202" t="s">
        <v>284</v>
      </c>
    </row>
    <row r="15" spans="1:13">
      <c r="B15" s="8" t="s">
        <v>188</v>
      </c>
      <c r="C15" s="50">
        <v>395</v>
      </c>
      <c r="D15" s="50">
        <v>275</v>
      </c>
      <c r="E15" s="50">
        <v>653</v>
      </c>
      <c r="F15" s="50">
        <v>217</v>
      </c>
      <c r="G15" s="50">
        <v>270</v>
      </c>
      <c r="H15" s="201">
        <v>2237</v>
      </c>
      <c r="I15" s="50">
        <v>2629</v>
      </c>
      <c r="J15" s="202" t="s">
        <v>284</v>
      </c>
      <c r="K15" s="50">
        <v>127</v>
      </c>
      <c r="L15" s="202" t="s">
        <v>284</v>
      </c>
      <c r="M15" s="202" t="s">
        <v>284</v>
      </c>
    </row>
    <row r="16" spans="1:13">
      <c r="B16" s="11"/>
      <c r="C16" s="201"/>
      <c r="D16" s="201"/>
      <c r="E16" s="50"/>
      <c r="F16" s="201"/>
      <c r="G16" s="50"/>
      <c r="H16" s="201"/>
      <c r="I16" s="50"/>
      <c r="J16" s="50"/>
      <c r="K16" s="50"/>
      <c r="L16" s="202"/>
      <c r="M16" s="202"/>
    </row>
    <row r="17" spans="2:13">
      <c r="B17" s="8" t="s">
        <v>159</v>
      </c>
      <c r="C17" s="50">
        <v>495</v>
      </c>
      <c r="D17" s="50">
        <v>297</v>
      </c>
      <c r="E17" s="50">
        <v>654</v>
      </c>
      <c r="F17" s="50">
        <v>318</v>
      </c>
      <c r="G17" s="50">
        <v>251</v>
      </c>
      <c r="H17" s="201">
        <v>2273</v>
      </c>
      <c r="I17" s="50">
        <v>2756</v>
      </c>
      <c r="J17" s="50">
        <v>52</v>
      </c>
      <c r="K17" s="50">
        <v>65</v>
      </c>
      <c r="L17" s="202" t="s">
        <v>284</v>
      </c>
      <c r="M17" s="202" t="s">
        <v>284</v>
      </c>
    </row>
    <row r="18" spans="2:13">
      <c r="B18" s="8" t="s">
        <v>189</v>
      </c>
      <c r="C18" s="50">
        <v>473</v>
      </c>
      <c r="D18" s="50">
        <v>208</v>
      </c>
      <c r="E18" s="50">
        <v>551</v>
      </c>
      <c r="F18" s="50">
        <v>254</v>
      </c>
      <c r="G18" s="50">
        <v>200</v>
      </c>
      <c r="H18" s="201">
        <v>2284</v>
      </c>
      <c r="I18" s="50">
        <v>2766</v>
      </c>
      <c r="J18" s="50">
        <v>55</v>
      </c>
      <c r="K18" s="50">
        <v>104</v>
      </c>
      <c r="L18" s="202" t="s">
        <v>284</v>
      </c>
      <c r="M18" s="202" t="s">
        <v>284</v>
      </c>
    </row>
    <row r="19" spans="2:13">
      <c r="B19" s="8" t="s">
        <v>190</v>
      </c>
      <c r="C19" s="50">
        <v>465</v>
      </c>
      <c r="D19" s="50">
        <v>186</v>
      </c>
      <c r="E19" s="50">
        <v>534</v>
      </c>
      <c r="F19" s="50">
        <v>252</v>
      </c>
      <c r="G19" s="50">
        <v>118</v>
      </c>
      <c r="H19" s="201">
        <v>2289</v>
      </c>
      <c r="I19" s="50">
        <v>2744</v>
      </c>
      <c r="J19" s="50">
        <v>48</v>
      </c>
      <c r="K19" s="50">
        <v>90</v>
      </c>
      <c r="L19" s="202" t="s">
        <v>284</v>
      </c>
      <c r="M19" s="202" t="s">
        <v>284</v>
      </c>
    </row>
    <row r="20" spans="2:13">
      <c r="B20" s="8" t="s">
        <v>191</v>
      </c>
      <c r="C20" s="50">
        <v>676</v>
      </c>
      <c r="D20" s="50">
        <v>283</v>
      </c>
      <c r="E20" s="50">
        <v>538</v>
      </c>
      <c r="F20" s="50">
        <v>292</v>
      </c>
      <c r="G20" s="50">
        <v>258</v>
      </c>
      <c r="H20" s="201">
        <v>2243</v>
      </c>
      <c r="I20" s="50">
        <v>2703</v>
      </c>
      <c r="J20" s="50">
        <v>43</v>
      </c>
      <c r="K20" s="50">
        <v>136</v>
      </c>
      <c r="L20" s="202" t="s">
        <v>284</v>
      </c>
      <c r="M20" s="202" t="s">
        <v>284</v>
      </c>
    </row>
    <row r="21" spans="2:13">
      <c r="B21" s="8" t="s">
        <v>192</v>
      </c>
      <c r="C21" s="50">
        <v>507</v>
      </c>
      <c r="D21" s="50">
        <v>177</v>
      </c>
      <c r="E21" s="50">
        <v>400</v>
      </c>
      <c r="F21" s="50">
        <v>304</v>
      </c>
      <c r="G21" s="50">
        <v>180</v>
      </c>
      <c r="H21" s="201">
        <v>2325</v>
      </c>
      <c r="I21" s="50">
        <v>2799</v>
      </c>
      <c r="J21" s="50">
        <v>41</v>
      </c>
      <c r="K21" s="50">
        <v>160</v>
      </c>
      <c r="L21" s="202" t="s">
        <v>284</v>
      </c>
      <c r="M21" s="202" t="s">
        <v>284</v>
      </c>
    </row>
    <row r="22" spans="2:13">
      <c r="B22" s="8" t="s">
        <v>193</v>
      </c>
      <c r="C22" s="50">
        <v>354</v>
      </c>
      <c r="D22" s="50">
        <v>107</v>
      </c>
      <c r="E22" s="50">
        <v>353</v>
      </c>
      <c r="F22" s="50">
        <v>236</v>
      </c>
      <c r="G22" s="50">
        <v>101</v>
      </c>
      <c r="H22" s="201">
        <v>2527</v>
      </c>
      <c r="I22" s="50">
        <v>2986</v>
      </c>
      <c r="J22" s="50">
        <v>36</v>
      </c>
      <c r="K22" s="50">
        <v>163</v>
      </c>
      <c r="L22" s="202" t="s">
        <v>284</v>
      </c>
      <c r="M22" s="202" t="s">
        <v>284</v>
      </c>
    </row>
    <row r="23" spans="2:13">
      <c r="B23" s="8" t="s">
        <v>194</v>
      </c>
      <c r="C23" s="50">
        <v>507</v>
      </c>
      <c r="D23" s="50">
        <v>177</v>
      </c>
      <c r="E23" s="50">
        <v>424</v>
      </c>
      <c r="F23" s="50">
        <v>228</v>
      </c>
      <c r="G23" s="50">
        <v>363</v>
      </c>
      <c r="H23" s="201">
        <v>2573</v>
      </c>
      <c r="I23" s="50">
        <v>3070</v>
      </c>
      <c r="J23" s="50">
        <v>141</v>
      </c>
      <c r="K23" s="50">
        <v>206</v>
      </c>
      <c r="L23" s="202" t="s">
        <v>284</v>
      </c>
      <c r="M23" s="202" t="s">
        <v>284</v>
      </c>
    </row>
    <row r="24" spans="2:13">
      <c r="B24" s="8" t="s">
        <v>195</v>
      </c>
      <c r="C24" s="50">
        <v>851</v>
      </c>
      <c r="D24" s="50">
        <v>340</v>
      </c>
      <c r="E24" s="50">
        <v>386</v>
      </c>
      <c r="F24" s="50">
        <v>360</v>
      </c>
      <c r="G24" s="50">
        <v>259</v>
      </c>
      <c r="H24" s="201">
        <v>2779</v>
      </c>
      <c r="I24" s="50">
        <v>3310</v>
      </c>
      <c r="J24" s="50">
        <v>44</v>
      </c>
      <c r="K24" s="50">
        <v>224</v>
      </c>
      <c r="L24" s="202" t="s">
        <v>284</v>
      </c>
      <c r="M24" s="202" t="s">
        <v>284</v>
      </c>
    </row>
    <row r="25" spans="2:13">
      <c r="B25" s="8" t="s">
        <v>196</v>
      </c>
      <c r="C25" s="50">
        <v>686</v>
      </c>
      <c r="D25" s="50">
        <v>181</v>
      </c>
      <c r="E25" s="50">
        <v>337</v>
      </c>
      <c r="F25" s="50">
        <v>496</v>
      </c>
      <c r="G25" s="50">
        <v>270</v>
      </c>
      <c r="H25" s="201">
        <v>3059</v>
      </c>
      <c r="I25" s="50">
        <v>3612</v>
      </c>
      <c r="J25" s="50">
        <v>58</v>
      </c>
      <c r="K25" s="50">
        <v>290</v>
      </c>
      <c r="L25" s="202" t="s">
        <v>284</v>
      </c>
      <c r="M25" s="202" t="s">
        <v>284</v>
      </c>
    </row>
    <row r="26" spans="2:13">
      <c r="B26" s="8" t="s">
        <v>197</v>
      </c>
      <c r="C26" s="50">
        <v>764</v>
      </c>
      <c r="D26" s="50">
        <v>179</v>
      </c>
      <c r="E26" s="50">
        <v>272</v>
      </c>
      <c r="F26" s="50">
        <v>172</v>
      </c>
      <c r="G26" s="50">
        <v>183</v>
      </c>
      <c r="H26" s="201">
        <v>2620</v>
      </c>
      <c r="I26" s="50">
        <v>3127</v>
      </c>
      <c r="J26" s="50">
        <v>80</v>
      </c>
      <c r="K26" s="50">
        <v>299</v>
      </c>
      <c r="L26" s="202" t="s">
        <v>284</v>
      </c>
      <c r="M26" s="202" t="s">
        <v>284</v>
      </c>
    </row>
    <row r="27" spans="2:13">
      <c r="B27" s="11"/>
      <c r="C27" s="50"/>
      <c r="D27" s="50"/>
      <c r="E27" s="201"/>
      <c r="F27" s="50"/>
      <c r="G27" s="50"/>
      <c r="H27" s="201"/>
      <c r="I27" s="50"/>
      <c r="J27" s="50"/>
      <c r="K27" s="201"/>
      <c r="L27" s="202"/>
      <c r="M27" s="202"/>
    </row>
    <row r="28" spans="2:13">
      <c r="B28" s="8" t="s">
        <v>160</v>
      </c>
      <c r="C28" s="50">
        <v>888</v>
      </c>
      <c r="D28" s="50">
        <v>305</v>
      </c>
      <c r="E28" s="50">
        <v>297</v>
      </c>
      <c r="F28" s="50">
        <v>511</v>
      </c>
      <c r="G28" s="50">
        <v>436</v>
      </c>
      <c r="H28" s="201">
        <v>2645</v>
      </c>
      <c r="I28" s="50">
        <v>3149</v>
      </c>
      <c r="J28" s="50">
        <v>30</v>
      </c>
      <c r="K28" s="50">
        <v>314</v>
      </c>
      <c r="L28" s="202" t="s">
        <v>284</v>
      </c>
      <c r="M28" s="202" t="s">
        <v>284</v>
      </c>
    </row>
    <row r="29" spans="2:13">
      <c r="B29" s="8" t="s">
        <v>198</v>
      </c>
      <c r="C29" s="50">
        <v>954</v>
      </c>
      <c r="D29" s="50">
        <v>334</v>
      </c>
      <c r="E29" s="50">
        <v>285</v>
      </c>
      <c r="F29" s="50">
        <v>316</v>
      </c>
      <c r="G29" s="50">
        <v>58</v>
      </c>
      <c r="H29" s="201">
        <v>2285</v>
      </c>
      <c r="I29" s="50">
        <v>2736</v>
      </c>
      <c r="J29" s="50">
        <v>100</v>
      </c>
      <c r="K29" s="50">
        <v>226</v>
      </c>
      <c r="L29" s="50">
        <v>14</v>
      </c>
      <c r="M29" s="202" t="s">
        <v>284</v>
      </c>
    </row>
    <row r="30" spans="2:13">
      <c r="B30" s="8" t="s">
        <v>199</v>
      </c>
      <c r="C30" s="50">
        <v>620</v>
      </c>
      <c r="D30" s="50">
        <v>217</v>
      </c>
      <c r="E30" s="50">
        <v>192</v>
      </c>
      <c r="F30" s="50">
        <v>232</v>
      </c>
      <c r="G30" s="50">
        <v>232</v>
      </c>
      <c r="H30" s="201">
        <v>2232</v>
      </c>
      <c r="I30" s="50">
        <v>2654</v>
      </c>
      <c r="J30" s="50">
        <v>21</v>
      </c>
      <c r="K30" s="50">
        <v>186</v>
      </c>
      <c r="L30" s="50">
        <v>6</v>
      </c>
      <c r="M30" s="202" t="s">
        <v>284</v>
      </c>
    </row>
    <row r="31" spans="2:13">
      <c r="B31" s="8" t="s">
        <v>200</v>
      </c>
      <c r="C31" s="50">
        <v>675</v>
      </c>
      <c r="D31" s="50">
        <v>304</v>
      </c>
      <c r="E31" s="50">
        <v>202</v>
      </c>
      <c r="F31" s="50">
        <v>323</v>
      </c>
      <c r="G31" s="50">
        <v>258</v>
      </c>
      <c r="H31" s="201">
        <v>2410</v>
      </c>
      <c r="I31" s="50">
        <v>2837</v>
      </c>
      <c r="J31" s="50">
        <v>18</v>
      </c>
      <c r="K31" s="50">
        <v>262</v>
      </c>
      <c r="L31" s="50">
        <v>5</v>
      </c>
      <c r="M31" s="202" t="s">
        <v>284</v>
      </c>
    </row>
    <row r="32" spans="2:13">
      <c r="B32" s="8" t="s">
        <v>201</v>
      </c>
      <c r="C32" s="50">
        <v>470</v>
      </c>
      <c r="D32" s="50">
        <v>265</v>
      </c>
      <c r="E32" s="50">
        <v>149</v>
      </c>
      <c r="F32" s="50">
        <v>169</v>
      </c>
      <c r="G32" s="50">
        <v>221</v>
      </c>
      <c r="H32" s="50">
        <v>2474</v>
      </c>
      <c r="I32" s="50">
        <v>2952</v>
      </c>
      <c r="J32" s="50">
        <v>116</v>
      </c>
      <c r="K32" s="50">
        <v>271</v>
      </c>
      <c r="L32" s="50">
        <v>13</v>
      </c>
      <c r="M32" s="202" t="s">
        <v>284</v>
      </c>
    </row>
    <row r="33" spans="2:13">
      <c r="B33" s="8" t="s">
        <v>202</v>
      </c>
      <c r="C33" s="50">
        <v>358</v>
      </c>
      <c r="D33" s="50">
        <v>208</v>
      </c>
      <c r="E33" s="50">
        <v>157</v>
      </c>
      <c r="F33" s="50">
        <v>260</v>
      </c>
      <c r="G33" s="50">
        <v>69</v>
      </c>
      <c r="H33" s="50">
        <v>2410</v>
      </c>
      <c r="I33" s="50">
        <v>2830</v>
      </c>
      <c r="J33" s="50">
        <v>31</v>
      </c>
      <c r="K33" s="50">
        <v>282</v>
      </c>
      <c r="L33" s="50">
        <v>27</v>
      </c>
      <c r="M33" s="202" t="s">
        <v>284</v>
      </c>
    </row>
    <row r="34" spans="2:13">
      <c r="B34" s="8" t="s">
        <v>203</v>
      </c>
      <c r="C34" s="50">
        <v>677</v>
      </c>
      <c r="D34" s="50">
        <v>235</v>
      </c>
      <c r="E34" s="50">
        <v>119</v>
      </c>
      <c r="F34" s="50">
        <v>355</v>
      </c>
      <c r="G34" s="50">
        <v>577</v>
      </c>
      <c r="H34" s="50">
        <v>2601</v>
      </c>
      <c r="I34" s="50">
        <v>3041</v>
      </c>
      <c r="J34" s="50">
        <v>34</v>
      </c>
      <c r="K34" s="50">
        <v>327</v>
      </c>
      <c r="L34" s="50">
        <v>12</v>
      </c>
      <c r="M34" s="202" t="s">
        <v>284</v>
      </c>
    </row>
    <row r="35" spans="2:13">
      <c r="B35" s="8" t="s">
        <v>204</v>
      </c>
      <c r="C35" s="50">
        <v>516</v>
      </c>
      <c r="D35" s="50">
        <v>168</v>
      </c>
      <c r="E35" s="50">
        <v>94</v>
      </c>
      <c r="F35" s="50">
        <v>201</v>
      </c>
      <c r="G35" s="50">
        <v>67</v>
      </c>
      <c r="H35" s="50">
        <v>2514</v>
      </c>
      <c r="I35" s="50">
        <v>2952</v>
      </c>
      <c r="J35" s="50">
        <v>69</v>
      </c>
      <c r="K35" s="50">
        <v>305</v>
      </c>
      <c r="L35" s="50">
        <v>16</v>
      </c>
      <c r="M35" s="202" t="s">
        <v>284</v>
      </c>
    </row>
    <row r="36" spans="2:13">
      <c r="B36" s="8" t="s">
        <v>205</v>
      </c>
      <c r="C36" s="50">
        <v>384</v>
      </c>
      <c r="D36" s="50">
        <v>178</v>
      </c>
      <c r="E36" s="50">
        <v>83</v>
      </c>
      <c r="F36" s="50">
        <v>219</v>
      </c>
      <c r="G36" s="50">
        <v>303</v>
      </c>
      <c r="H36" s="50">
        <v>2647</v>
      </c>
      <c r="I36" s="50">
        <v>3108</v>
      </c>
      <c r="J36" s="50">
        <v>27</v>
      </c>
      <c r="K36" s="50">
        <v>384</v>
      </c>
      <c r="L36" s="50">
        <v>19</v>
      </c>
      <c r="M36" s="202" t="s">
        <v>284</v>
      </c>
    </row>
    <row r="37" spans="2:13">
      <c r="B37" s="8" t="s">
        <v>206</v>
      </c>
      <c r="C37" s="50">
        <v>498</v>
      </c>
      <c r="D37" s="50">
        <v>145</v>
      </c>
      <c r="E37" s="50">
        <v>81</v>
      </c>
      <c r="F37" s="50">
        <v>255</v>
      </c>
      <c r="G37" s="50">
        <v>146</v>
      </c>
      <c r="H37" s="50">
        <v>2685</v>
      </c>
      <c r="I37" s="50">
        <v>3140</v>
      </c>
      <c r="J37" s="50">
        <v>50</v>
      </c>
      <c r="K37" s="50">
        <v>397</v>
      </c>
      <c r="L37" s="50">
        <v>19</v>
      </c>
      <c r="M37" s="202" t="s">
        <v>284</v>
      </c>
    </row>
    <row r="38" spans="2:13">
      <c r="B38" s="11"/>
      <c r="C38" s="50"/>
      <c r="D38" s="50"/>
      <c r="E38" s="50"/>
      <c r="F38" s="50"/>
      <c r="G38" s="50"/>
      <c r="H38" s="50"/>
      <c r="I38" s="50"/>
      <c r="J38" s="50"/>
      <c r="K38" s="50"/>
      <c r="L38" s="50"/>
      <c r="M38" s="202"/>
    </row>
    <row r="39" spans="2:13">
      <c r="B39" s="8" t="s">
        <v>161</v>
      </c>
      <c r="C39" s="50">
        <v>299</v>
      </c>
      <c r="D39" s="50">
        <v>130</v>
      </c>
      <c r="E39" s="50">
        <v>87</v>
      </c>
      <c r="F39" s="50">
        <v>176</v>
      </c>
      <c r="G39" s="50">
        <v>231</v>
      </c>
      <c r="H39" s="50">
        <v>2443</v>
      </c>
      <c r="I39" s="50">
        <v>2912</v>
      </c>
      <c r="J39" s="50">
        <v>39</v>
      </c>
      <c r="K39" s="50">
        <v>395</v>
      </c>
      <c r="L39" s="50">
        <v>12</v>
      </c>
      <c r="M39" s="202" t="s">
        <v>284</v>
      </c>
    </row>
    <row r="40" spans="2:13">
      <c r="B40" s="8" t="s">
        <v>207</v>
      </c>
      <c r="C40" s="50">
        <v>172</v>
      </c>
      <c r="D40" s="50">
        <v>122</v>
      </c>
      <c r="E40" s="50">
        <v>73</v>
      </c>
      <c r="F40" s="50">
        <v>190</v>
      </c>
      <c r="G40" s="50">
        <v>28</v>
      </c>
      <c r="H40" s="50">
        <v>2263</v>
      </c>
      <c r="I40" s="50">
        <v>2660</v>
      </c>
      <c r="J40" s="50">
        <v>108</v>
      </c>
      <c r="K40" s="50">
        <v>361</v>
      </c>
      <c r="L40" s="50">
        <v>3</v>
      </c>
      <c r="M40" s="202" t="s">
        <v>284</v>
      </c>
    </row>
    <row r="41" spans="2:13">
      <c r="B41" s="8" t="s">
        <v>208</v>
      </c>
      <c r="C41" s="50">
        <v>106</v>
      </c>
      <c r="D41" s="50">
        <v>112</v>
      </c>
      <c r="E41" s="50">
        <v>56</v>
      </c>
      <c r="F41" s="50">
        <v>199</v>
      </c>
      <c r="G41" s="50">
        <v>183</v>
      </c>
      <c r="H41" s="50">
        <v>2101</v>
      </c>
      <c r="I41" s="50">
        <v>2463</v>
      </c>
      <c r="J41" s="50">
        <v>23</v>
      </c>
      <c r="K41" s="50">
        <v>377</v>
      </c>
      <c r="L41" s="50">
        <v>2</v>
      </c>
      <c r="M41" s="202" t="s">
        <v>284</v>
      </c>
    </row>
    <row r="42" spans="2:13">
      <c r="B42" s="8" t="s">
        <v>209</v>
      </c>
      <c r="C42" s="50">
        <v>112</v>
      </c>
      <c r="D42" s="50">
        <v>157</v>
      </c>
      <c r="E42" s="50">
        <v>50</v>
      </c>
      <c r="F42" s="50">
        <v>153</v>
      </c>
      <c r="G42" s="50">
        <v>111</v>
      </c>
      <c r="H42" s="50">
        <v>1996</v>
      </c>
      <c r="I42" s="50">
        <v>2348</v>
      </c>
      <c r="J42" s="50">
        <v>5</v>
      </c>
      <c r="K42" s="50">
        <v>327</v>
      </c>
      <c r="L42" s="50">
        <v>7</v>
      </c>
      <c r="M42" s="202" t="s">
        <v>284</v>
      </c>
    </row>
    <row r="43" spans="2:13">
      <c r="B43" s="8" t="s">
        <v>210</v>
      </c>
      <c r="C43" s="50">
        <v>38</v>
      </c>
      <c r="D43" s="50">
        <v>171</v>
      </c>
      <c r="E43" s="50">
        <v>65</v>
      </c>
      <c r="F43" s="50">
        <v>141</v>
      </c>
      <c r="G43" s="50">
        <v>36</v>
      </c>
      <c r="H43" s="50">
        <v>1909</v>
      </c>
      <c r="I43" s="50">
        <v>2199</v>
      </c>
      <c r="J43" s="50">
        <v>25</v>
      </c>
      <c r="K43" s="50">
        <v>402</v>
      </c>
      <c r="L43" s="50">
        <v>10</v>
      </c>
      <c r="M43" s="202" t="s">
        <v>284</v>
      </c>
    </row>
    <row r="44" spans="2:13">
      <c r="B44" s="8" t="s">
        <v>211</v>
      </c>
      <c r="C44" s="50">
        <v>58</v>
      </c>
      <c r="D44" s="50">
        <v>98</v>
      </c>
      <c r="E44" s="50">
        <v>34</v>
      </c>
      <c r="F44" s="50">
        <v>132</v>
      </c>
      <c r="G44" s="50">
        <v>184</v>
      </c>
      <c r="H44" s="50">
        <v>1741</v>
      </c>
      <c r="I44" s="50">
        <v>2044</v>
      </c>
      <c r="J44" s="50">
        <v>32</v>
      </c>
      <c r="K44" s="50">
        <v>393</v>
      </c>
      <c r="L44" s="50">
        <v>3</v>
      </c>
      <c r="M44" s="202" t="s">
        <v>284</v>
      </c>
    </row>
    <row r="45" spans="2:13">
      <c r="B45" s="8" t="s">
        <v>212</v>
      </c>
      <c r="C45" s="50">
        <v>52</v>
      </c>
      <c r="D45" s="50">
        <v>114</v>
      </c>
      <c r="E45" s="50">
        <v>37</v>
      </c>
      <c r="F45" s="50">
        <v>107</v>
      </c>
      <c r="G45" s="50">
        <v>12</v>
      </c>
      <c r="H45" s="50">
        <v>1816</v>
      </c>
      <c r="I45" s="50">
        <v>2100</v>
      </c>
      <c r="J45" s="50">
        <v>21</v>
      </c>
      <c r="K45" s="50">
        <v>394</v>
      </c>
      <c r="L45" s="50">
        <v>6</v>
      </c>
      <c r="M45" s="202" t="s">
        <v>284</v>
      </c>
    </row>
    <row r="46" spans="2:13">
      <c r="B46" s="8" t="s">
        <v>213</v>
      </c>
      <c r="C46" s="50">
        <v>72</v>
      </c>
      <c r="D46" s="50">
        <v>148</v>
      </c>
      <c r="E46" s="50">
        <v>29</v>
      </c>
      <c r="F46" s="50">
        <v>132</v>
      </c>
      <c r="G46" s="50">
        <v>11</v>
      </c>
      <c r="H46" s="50">
        <v>1860</v>
      </c>
      <c r="I46" s="50">
        <v>2119</v>
      </c>
      <c r="J46" s="50">
        <v>51</v>
      </c>
      <c r="K46" s="50">
        <v>401</v>
      </c>
      <c r="L46" s="50">
        <v>8</v>
      </c>
      <c r="M46" s="202" t="s">
        <v>284</v>
      </c>
    </row>
    <row r="47" spans="2:13">
      <c r="B47" s="8" t="s">
        <v>214</v>
      </c>
      <c r="C47" s="50">
        <v>44</v>
      </c>
      <c r="D47" s="50">
        <v>87</v>
      </c>
      <c r="E47" s="50">
        <v>23</v>
      </c>
      <c r="F47" s="50">
        <v>116</v>
      </c>
      <c r="G47" s="50">
        <v>100</v>
      </c>
      <c r="H47" s="50">
        <v>1633</v>
      </c>
      <c r="I47" s="50">
        <v>1866</v>
      </c>
      <c r="J47" s="50">
        <v>10</v>
      </c>
      <c r="K47" s="50">
        <v>401</v>
      </c>
      <c r="L47" s="50">
        <v>8</v>
      </c>
      <c r="M47" s="202" t="s">
        <v>284</v>
      </c>
    </row>
    <row r="48" spans="2:13">
      <c r="B48" s="8" t="s">
        <v>215</v>
      </c>
      <c r="C48" s="50">
        <v>25</v>
      </c>
      <c r="D48" s="50">
        <v>69</v>
      </c>
      <c r="E48" s="50">
        <v>25</v>
      </c>
      <c r="F48" s="50">
        <v>76</v>
      </c>
      <c r="G48" s="50">
        <v>29</v>
      </c>
      <c r="H48" s="50">
        <v>1651</v>
      </c>
      <c r="I48" s="50">
        <v>1881</v>
      </c>
      <c r="J48" s="50">
        <v>40</v>
      </c>
      <c r="K48" s="50">
        <v>389</v>
      </c>
      <c r="L48" s="50">
        <v>4</v>
      </c>
      <c r="M48" s="202" t="s">
        <v>284</v>
      </c>
    </row>
    <row r="49" spans="2:13">
      <c r="B49" s="8"/>
      <c r="C49" s="50"/>
      <c r="D49" s="50"/>
      <c r="E49" s="50"/>
      <c r="F49" s="50"/>
      <c r="G49" s="50"/>
      <c r="H49" s="50"/>
      <c r="I49" s="50"/>
      <c r="J49" s="50"/>
      <c r="K49" s="50"/>
      <c r="L49" s="50"/>
      <c r="M49" s="202"/>
    </row>
    <row r="50" spans="2:13">
      <c r="B50" s="8" t="s">
        <v>162</v>
      </c>
      <c r="C50" s="50">
        <v>20</v>
      </c>
      <c r="D50" s="50">
        <v>41</v>
      </c>
      <c r="E50" s="50">
        <v>11</v>
      </c>
      <c r="F50" s="50">
        <v>59</v>
      </c>
      <c r="G50" s="50">
        <v>19</v>
      </c>
      <c r="H50" s="50">
        <v>1547</v>
      </c>
      <c r="I50" s="50">
        <v>1752</v>
      </c>
      <c r="J50" s="50">
        <v>72</v>
      </c>
      <c r="K50" s="50">
        <v>591</v>
      </c>
      <c r="L50" s="50">
        <v>3</v>
      </c>
      <c r="M50" s="202" t="s">
        <v>284</v>
      </c>
    </row>
    <row r="51" spans="2:13">
      <c r="B51" s="8" t="s">
        <v>216</v>
      </c>
      <c r="C51" s="50">
        <v>18</v>
      </c>
      <c r="D51" s="50">
        <v>32</v>
      </c>
      <c r="E51" s="50">
        <v>14</v>
      </c>
      <c r="F51" s="50">
        <v>91</v>
      </c>
      <c r="G51" s="50">
        <v>65</v>
      </c>
      <c r="H51" s="50">
        <v>1532</v>
      </c>
      <c r="I51" s="50">
        <v>1723</v>
      </c>
      <c r="J51" s="50">
        <v>18</v>
      </c>
      <c r="K51" s="50">
        <v>537</v>
      </c>
      <c r="L51" s="50">
        <v>1</v>
      </c>
      <c r="M51" s="202" t="s">
        <v>284</v>
      </c>
    </row>
    <row r="52" spans="2:13">
      <c r="B52" s="8" t="s">
        <v>217</v>
      </c>
      <c r="C52" s="50">
        <v>24</v>
      </c>
      <c r="D52" s="50">
        <v>23</v>
      </c>
      <c r="E52" s="50">
        <v>5</v>
      </c>
      <c r="F52" s="50">
        <v>72</v>
      </c>
      <c r="G52" s="50">
        <v>8</v>
      </c>
      <c r="H52" s="50">
        <v>1630</v>
      </c>
      <c r="I52" s="50">
        <v>1827</v>
      </c>
      <c r="J52" s="50">
        <v>10</v>
      </c>
      <c r="K52" s="50">
        <v>559</v>
      </c>
      <c r="L52" s="50">
        <v>7</v>
      </c>
      <c r="M52" s="202" t="s">
        <v>284</v>
      </c>
    </row>
    <row r="53" spans="2:13">
      <c r="B53" s="8" t="s">
        <v>218</v>
      </c>
      <c r="C53" s="50">
        <v>21</v>
      </c>
      <c r="D53" s="50">
        <v>11</v>
      </c>
      <c r="E53" s="50">
        <v>9</v>
      </c>
      <c r="F53" s="50">
        <v>101</v>
      </c>
      <c r="G53" s="50">
        <v>89</v>
      </c>
      <c r="H53" s="50">
        <v>1588</v>
      </c>
      <c r="I53" s="50">
        <v>1802</v>
      </c>
      <c r="J53" s="50">
        <v>27</v>
      </c>
      <c r="K53" s="50">
        <v>579</v>
      </c>
      <c r="L53" s="50">
        <v>3</v>
      </c>
      <c r="M53" s="202" t="s">
        <v>284</v>
      </c>
    </row>
    <row r="54" spans="2:13">
      <c r="B54" s="8" t="s">
        <v>219</v>
      </c>
      <c r="C54" s="50">
        <v>32</v>
      </c>
      <c r="D54" s="50">
        <v>7</v>
      </c>
      <c r="E54" s="50">
        <v>7</v>
      </c>
      <c r="F54" s="50">
        <v>33</v>
      </c>
      <c r="G54" s="50">
        <v>49</v>
      </c>
      <c r="H54" s="50">
        <v>1544</v>
      </c>
      <c r="I54" s="50">
        <v>1748</v>
      </c>
      <c r="J54" s="50">
        <v>45</v>
      </c>
      <c r="K54" s="50">
        <v>543</v>
      </c>
      <c r="L54" s="50">
        <v>2</v>
      </c>
      <c r="M54" s="202" t="s">
        <v>284</v>
      </c>
    </row>
    <row r="55" spans="2:13">
      <c r="B55" s="8" t="s">
        <v>220</v>
      </c>
      <c r="C55" s="50">
        <v>46</v>
      </c>
      <c r="D55" s="50">
        <v>9</v>
      </c>
      <c r="E55" s="50">
        <v>3</v>
      </c>
      <c r="F55" s="50">
        <v>36</v>
      </c>
      <c r="G55" s="50">
        <v>10</v>
      </c>
      <c r="H55" s="50">
        <v>1591</v>
      </c>
      <c r="I55" s="50">
        <v>1758</v>
      </c>
      <c r="J55" s="50">
        <v>20</v>
      </c>
      <c r="K55" s="50">
        <v>527</v>
      </c>
      <c r="L55" s="50">
        <v>2</v>
      </c>
      <c r="M55" s="202" t="s">
        <v>284</v>
      </c>
    </row>
    <row r="56" spans="2:13">
      <c r="B56" s="8" t="s">
        <v>221</v>
      </c>
      <c r="C56" s="50">
        <v>27</v>
      </c>
      <c r="D56" s="50">
        <v>3</v>
      </c>
      <c r="E56" s="50">
        <v>6</v>
      </c>
      <c r="F56" s="50">
        <v>44</v>
      </c>
      <c r="G56" s="50">
        <v>47</v>
      </c>
      <c r="H56" s="50">
        <v>1645</v>
      </c>
      <c r="I56" s="50">
        <v>1843</v>
      </c>
      <c r="J56" s="50">
        <v>89</v>
      </c>
      <c r="K56" s="50">
        <v>547</v>
      </c>
      <c r="L56" s="202" t="s">
        <v>284</v>
      </c>
      <c r="M56" s="202" t="s">
        <v>284</v>
      </c>
    </row>
    <row r="57" spans="2:13">
      <c r="B57" s="8" t="s">
        <v>222</v>
      </c>
      <c r="C57" s="50">
        <v>23</v>
      </c>
      <c r="D57" s="50">
        <v>6</v>
      </c>
      <c r="E57" s="50">
        <v>5</v>
      </c>
      <c r="F57" s="50">
        <v>63</v>
      </c>
      <c r="G57" s="50">
        <v>5</v>
      </c>
      <c r="H57" s="50">
        <v>1483</v>
      </c>
      <c r="I57" s="50">
        <v>1643</v>
      </c>
      <c r="J57" s="50">
        <v>29</v>
      </c>
      <c r="K57" s="50">
        <v>502</v>
      </c>
      <c r="L57" s="202">
        <v>3</v>
      </c>
      <c r="M57" s="202" t="s">
        <v>284</v>
      </c>
    </row>
    <row r="58" spans="2:13">
      <c r="B58" s="8" t="s">
        <v>223</v>
      </c>
      <c r="C58" s="50">
        <v>8</v>
      </c>
      <c r="D58" s="202">
        <v>1</v>
      </c>
      <c r="E58" s="50">
        <v>4</v>
      </c>
      <c r="F58" s="50">
        <v>9</v>
      </c>
      <c r="G58" s="50">
        <v>43</v>
      </c>
      <c r="H58" s="50">
        <v>1395</v>
      </c>
      <c r="I58" s="50">
        <v>1561</v>
      </c>
      <c r="J58" s="50">
        <v>54</v>
      </c>
      <c r="K58" s="50">
        <v>512</v>
      </c>
      <c r="L58" s="202" t="s">
        <v>284</v>
      </c>
      <c r="M58" s="202" t="s">
        <v>284</v>
      </c>
    </row>
    <row r="59" spans="2:13">
      <c r="B59" s="8" t="s">
        <v>224</v>
      </c>
      <c r="C59" s="50">
        <v>11</v>
      </c>
      <c r="D59" s="202">
        <v>4</v>
      </c>
      <c r="E59" s="50">
        <v>1</v>
      </c>
      <c r="F59" s="50">
        <v>22</v>
      </c>
      <c r="G59" s="50">
        <v>33</v>
      </c>
      <c r="H59" s="50">
        <v>1254</v>
      </c>
      <c r="I59" s="50">
        <v>1400</v>
      </c>
      <c r="J59" s="50">
        <v>216</v>
      </c>
      <c r="K59" s="50">
        <v>455</v>
      </c>
      <c r="L59" s="202" t="s">
        <v>284</v>
      </c>
      <c r="M59" s="202" t="s">
        <v>284</v>
      </c>
    </row>
    <row r="60" spans="2:13">
      <c r="B60" s="8"/>
      <c r="C60" s="50"/>
      <c r="D60" s="202"/>
      <c r="E60" s="50"/>
      <c r="F60" s="50"/>
      <c r="G60" s="50"/>
      <c r="H60" s="50"/>
      <c r="I60" s="50"/>
      <c r="J60" s="50"/>
      <c r="K60" s="50"/>
      <c r="L60" s="50"/>
      <c r="M60" s="202"/>
    </row>
    <row r="61" spans="2:13">
      <c r="B61" s="8" t="s">
        <v>163</v>
      </c>
      <c r="C61" s="50">
        <v>2</v>
      </c>
      <c r="D61" s="202">
        <v>1</v>
      </c>
      <c r="E61" s="50">
        <v>5</v>
      </c>
      <c r="F61" s="50">
        <v>28</v>
      </c>
      <c r="G61" s="50">
        <v>28</v>
      </c>
      <c r="H61" s="50">
        <v>1134</v>
      </c>
      <c r="I61" s="50">
        <v>1270</v>
      </c>
      <c r="J61" s="50">
        <v>128</v>
      </c>
      <c r="K61" s="50">
        <v>325</v>
      </c>
      <c r="L61" s="50">
        <v>1</v>
      </c>
      <c r="M61" s="202" t="s">
        <v>284</v>
      </c>
    </row>
    <row r="62" spans="2:13">
      <c r="B62" s="8" t="s">
        <v>225</v>
      </c>
      <c r="C62" s="50">
        <v>6</v>
      </c>
      <c r="D62" s="202" t="s">
        <v>284</v>
      </c>
      <c r="E62" s="50">
        <v>1</v>
      </c>
      <c r="F62" s="50">
        <v>21</v>
      </c>
      <c r="G62" s="50">
        <v>11</v>
      </c>
      <c r="H62" s="50">
        <v>1049</v>
      </c>
      <c r="I62" s="50">
        <v>1154</v>
      </c>
      <c r="J62" s="50">
        <v>67</v>
      </c>
      <c r="K62" s="50">
        <v>299</v>
      </c>
      <c r="L62" s="50">
        <v>1</v>
      </c>
      <c r="M62" s="202" t="s">
        <v>284</v>
      </c>
    </row>
    <row r="63" spans="2:13">
      <c r="B63" s="8" t="s">
        <v>226</v>
      </c>
      <c r="C63" s="50">
        <v>2</v>
      </c>
      <c r="D63" s="202" t="s">
        <v>284</v>
      </c>
      <c r="E63" s="202" t="s">
        <v>284</v>
      </c>
      <c r="F63" s="50">
        <v>8</v>
      </c>
      <c r="G63" s="50">
        <v>17</v>
      </c>
      <c r="H63" s="50">
        <v>689</v>
      </c>
      <c r="I63" s="50">
        <v>775</v>
      </c>
      <c r="J63" s="50">
        <v>213</v>
      </c>
      <c r="K63" s="50">
        <v>174</v>
      </c>
      <c r="L63" s="50">
        <v>2</v>
      </c>
      <c r="M63" s="202" t="s">
        <v>284</v>
      </c>
    </row>
    <row r="64" spans="2:13">
      <c r="B64" s="8" t="s">
        <v>227</v>
      </c>
      <c r="C64" s="50">
        <v>2</v>
      </c>
      <c r="D64" s="202">
        <v>1</v>
      </c>
      <c r="E64" s="202" t="s">
        <v>284</v>
      </c>
      <c r="F64" s="50">
        <v>11</v>
      </c>
      <c r="G64" s="50">
        <v>16</v>
      </c>
      <c r="H64" s="50">
        <v>536</v>
      </c>
      <c r="I64" s="50">
        <v>607</v>
      </c>
      <c r="J64" s="50">
        <v>108</v>
      </c>
      <c r="K64" s="50">
        <v>182</v>
      </c>
      <c r="L64" s="50">
        <v>1</v>
      </c>
      <c r="M64" s="202" t="s">
        <v>284</v>
      </c>
    </row>
    <row r="65" spans="2:13">
      <c r="B65" s="8" t="s">
        <v>228</v>
      </c>
      <c r="C65" s="50">
        <v>3</v>
      </c>
      <c r="D65" s="202">
        <v>3</v>
      </c>
      <c r="E65" s="202" t="s">
        <v>284</v>
      </c>
      <c r="F65" s="50">
        <v>17</v>
      </c>
      <c r="G65" s="50">
        <v>17</v>
      </c>
      <c r="H65" s="50">
        <v>471</v>
      </c>
      <c r="I65" s="50">
        <v>530</v>
      </c>
      <c r="J65" s="50">
        <v>89</v>
      </c>
      <c r="K65" s="50">
        <v>139</v>
      </c>
      <c r="L65" s="50">
        <v>2</v>
      </c>
      <c r="M65" s="202" t="s">
        <v>284</v>
      </c>
    </row>
    <row r="66" spans="2:13">
      <c r="B66" s="8" t="s">
        <v>229</v>
      </c>
      <c r="C66" s="50">
        <v>1</v>
      </c>
      <c r="D66" s="202">
        <v>1</v>
      </c>
      <c r="E66" s="202">
        <v>1</v>
      </c>
      <c r="F66" s="50">
        <v>8</v>
      </c>
      <c r="G66" s="50">
        <v>10</v>
      </c>
      <c r="H66" s="50">
        <v>435</v>
      </c>
      <c r="I66" s="50">
        <v>477</v>
      </c>
      <c r="J66" s="50">
        <v>32</v>
      </c>
      <c r="K66" s="50">
        <v>115</v>
      </c>
      <c r="L66" s="50">
        <v>1</v>
      </c>
      <c r="M66" s="202" t="s">
        <v>284</v>
      </c>
    </row>
    <row r="67" spans="2:13">
      <c r="B67" s="8" t="s">
        <v>230</v>
      </c>
      <c r="C67" s="50">
        <v>6</v>
      </c>
      <c r="D67" s="202">
        <v>3</v>
      </c>
      <c r="E67" s="202" t="s">
        <v>284</v>
      </c>
      <c r="F67" s="50">
        <v>6</v>
      </c>
      <c r="G67" s="50">
        <v>26</v>
      </c>
      <c r="H67" s="50">
        <v>426</v>
      </c>
      <c r="I67" s="50">
        <v>466</v>
      </c>
      <c r="J67" s="50">
        <v>22</v>
      </c>
      <c r="K67" s="50">
        <v>114</v>
      </c>
      <c r="L67" s="50">
        <v>4</v>
      </c>
      <c r="M67" s="202" t="s">
        <v>284</v>
      </c>
    </row>
    <row r="68" spans="2:13">
      <c r="B68" s="8" t="s">
        <v>231</v>
      </c>
      <c r="C68" s="50">
        <v>1</v>
      </c>
      <c r="D68" s="202" t="s">
        <v>284</v>
      </c>
      <c r="E68" s="202" t="s">
        <v>284</v>
      </c>
      <c r="F68" s="50">
        <v>6</v>
      </c>
      <c r="G68" s="50">
        <v>23</v>
      </c>
      <c r="H68" s="50">
        <v>403</v>
      </c>
      <c r="I68" s="50">
        <v>442</v>
      </c>
      <c r="J68" s="50">
        <v>15</v>
      </c>
      <c r="K68" s="50">
        <v>105</v>
      </c>
      <c r="L68" s="50">
        <v>4</v>
      </c>
      <c r="M68" s="202" t="s">
        <v>284</v>
      </c>
    </row>
    <row r="69" spans="2:13">
      <c r="B69" s="8" t="s">
        <v>232</v>
      </c>
      <c r="C69" s="202" t="s">
        <v>426</v>
      </c>
      <c r="D69" s="202" t="s">
        <v>284</v>
      </c>
      <c r="E69" s="202" t="s">
        <v>284</v>
      </c>
      <c r="F69" s="50">
        <v>1</v>
      </c>
      <c r="G69" s="50">
        <v>18</v>
      </c>
      <c r="H69" s="50">
        <v>357</v>
      </c>
      <c r="I69" s="50">
        <v>395</v>
      </c>
      <c r="J69" s="50">
        <v>37</v>
      </c>
      <c r="K69" s="50">
        <v>84</v>
      </c>
      <c r="L69" s="50">
        <v>8</v>
      </c>
      <c r="M69" s="202" t="s">
        <v>284</v>
      </c>
    </row>
    <row r="70" spans="2:13">
      <c r="B70" s="8" t="s">
        <v>233</v>
      </c>
      <c r="C70" s="50">
        <v>1</v>
      </c>
      <c r="D70" s="202">
        <v>2</v>
      </c>
      <c r="E70" s="202">
        <v>1</v>
      </c>
      <c r="F70" s="50">
        <v>5</v>
      </c>
      <c r="G70" s="50">
        <v>11</v>
      </c>
      <c r="H70" s="50">
        <v>335</v>
      </c>
      <c r="I70" s="50">
        <v>370</v>
      </c>
      <c r="J70" s="50">
        <v>17</v>
      </c>
      <c r="K70" s="50">
        <v>84</v>
      </c>
      <c r="L70" s="50">
        <v>4</v>
      </c>
      <c r="M70" s="202" t="s">
        <v>284</v>
      </c>
    </row>
    <row r="71" spans="2:13">
      <c r="B71" s="11"/>
      <c r="C71" s="50"/>
      <c r="D71" s="50"/>
      <c r="E71" s="50"/>
      <c r="F71" s="50"/>
      <c r="G71" s="50"/>
      <c r="H71" s="50"/>
      <c r="I71" s="50"/>
      <c r="J71" s="50"/>
      <c r="K71" s="50"/>
      <c r="L71" s="50"/>
      <c r="M71" s="202"/>
    </row>
    <row r="72" spans="2:13">
      <c r="B72" s="8" t="s">
        <v>164</v>
      </c>
      <c r="C72" s="50">
        <v>2</v>
      </c>
      <c r="D72" s="202">
        <v>1</v>
      </c>
      <c r="E72" s="202" t="s">
        <v>284</v>
      </c>
      <c r="F72" s="50">
        <v>1</v>
      </c>
      <c r="G72" s="50">
        <v>17</v>
      </c>
      <c r="H72" s="50">
        <v>364</v>
      </c>
      <c r="I72" s="50">
        <v>390</v>
      </c>
      <c r="J72" s="50">
        <v>4</v>
      </c>
      <c r="K72" s="50">
        <v>79</v>
      </c>
      <c r="L72" s="50">
        <v>7</v>
      </c>
      <c r="M72" s="202" t="s">
        <v>284</v>
      </c>
    </row>
    <row r="73" spans="2:13">
      <c r="B73" s="8" t="s">
        <v>234</v>
      </c>
      <c r="C73" s="50">
        <v>1</v>
      </c>
      <c r="D73" s="202">
        <v>1</v>
      </c>
      <c r="E73" s="202" t="s">
        <v>284</v>
      </c>
      <c r="F73" s="50">
        <v>2</v>
      </c>
      <c r="G73" s="50">
        <v>13</v>
      </c>
      <c r="H73" s="50">
        <v>307</v>
      </c>
      <c r="I73" s="50">
        <v>332</v>
      </c>
      <c r="J73" s="202" t="s">
        <v>284</v>
      </c>
      <c r="K73" s="50">
        <v>71</v>
      </c>
      <c r="L73" s="50">
        <v>7</v>
      </c>
      <c r="M73" s="202" t="s">
        <v>284</v>
      </c>
    </row>
    <row r="74" spans="2:13">
      <c r="B74" s="8" t="s">
        <v>235</v>
      </c>
      <c r="C74" s="50">
        <v>2</v>
      </c>
      <c r="D74" s="202">
        <v>1</v>
      </c>
      <c r="E74" s="202" t="s">
        <v>284</v>
      </c>
      <c r="F74" s="50">
        <v>2</v>
      </c>
      <c r="G74" s="50">
        <v>8</v>
      </c>
      <c r="H74" s="50">
        <v>307</v>
      </c>
      <c r="I74" s="50">
        <v>331</v>
      </c>
      <c r="J74" s="50">
        <v>2</v>
      </c>
      <c r="K74" s="50">
        <v>94</v>
      </c>
      <c r="L74" s="50">
        <v>3</v>
      </c>
      <c r="M74" s="202" t="s">
        <v>284</v>
      </c>
    </row>
    <row r="75" spans="2:13">
      <c r="B75" s="8" t="s">
        <v>236</v>
      </c>
      <c r="C75" s="202" t="s">
        <v>426</v>
      </c>
      <c r="D75" s="202" t="s">
        <v>284</v>
      </c>
      <c r="E75" s="202" t="s">
        <v>284</v>
      </c>
      <c r="F75" s="202" t="s">
        <v>284</v>
      </c>
      <c r="G75" s="50">
        <v>27</v>
      </c>
      <c r="H75" s="50">
        <v>276</v>
      </c>
      <c r="I75" s="50">
        <v>299</v>
      </c>
      <c r="J75" s="50">
        <v>1</v>
      </c>
      <c r="K75" s="50">
        <v>72</v>
      </c>
      <c r="L75" s="50">
        <v>1</v>
      </c>
      <c r="M75" s="202" t="s">
        <v>284</v>
      </c>
    </row>
    <row r="76" spans="2:13">
      <c r="B76" s="8" t="s">
        <v>237</v>
      </c>
      <c r="C76" s="202" t="s">
        <v>426</v>
      </c>
      <c r="D76" s="202" t="s">
        <v>284</v>
      </c>
      <c r="E76" s="202" t="s">
        <v>284</v>
      </c>
      <c r="F76" s="50">
        <v>2</v>
      </c>
      <c r="G76" s="50">
        <v>11</v>
      </c>
      <c r="H76" s="50">
        <v>288</v>
      </c>
      <c r="I76" s="50">
        <v>315</v>
      </c>
      <c r="J76" s="50">
        <v>1</v>
      </c>
      <c r="K76" s="50">
        <v>66</v>
      </c>
      <c r="L76" s="50">
        <v>3</v>
      </c>
      <c r="M76" s="202" t="s">
        <v>284</v>
      </c>
    </row>
    <row r="77" spans="2:13">
      <c r="B77" s="8" t="s">
        <v>238</v>
      </c>
      <c r="C77" s="202" t="s">
        <v>284</v>
      </c>
      <c r="D77" s="202" t="s">
        <v>284</v>
      </c>
      <c r="E77" s="202" t="s">
        <v>284</v>
      </c>
      <c r="F77" s="202" t="s">
        <v>284</v>
      </c>
      <c r="G77" s="50">
        <v>5</v>
      </c>
      <c r="H77" s="50">
        <v>261</v>
      </c>
      <c r="I77" s="50">
        <v>285</v>
      </c>
      <c r="J77" s="202" t="s">
        <v>284</v>
      </c>
      <c r="K77" s="50">
        <v>65</v>
      </c>
      <c r="L77" s="50">
        <v>2</v>
      </c>
      <c r="M77" s="202" t="s">
        <v>284</v>
      </c>
    </row>
    <row r="78" spans="2:13">
      <c r="B78" s="8" t="s">
        <v>239</v>
      </c>
      <c r="C78" s="202">
        <v>1</v>
      </c>
      <c r="D78" s="202" t="s">
        <v>284</v>
      </c>
      <c r="E78" s="202" t="s">
        <v>284</v>
      </c>
      <c r="F78" s="202" t="s">
        <v>284</v>
      </c>
      <c r="G78" s="50">
        <v>7</v>
      </c>
      <c r="H78" s="50">
        <v>284</v>
      </c>
      <c r="I78" s="50">
        <v>301</v>
      </c>
      <c r="J78" s="202" t="s">
        <v>284</v>
      </c>
      <c r="K78" s="50">
        <v>63</v>
      </c>
      <c r="L78" s="202" t="s">
        <v>284</v>
      </c>
      <c r="M78" s="202" t="s">
        <v>284</v>
      </c>
    </row>
    <row r="79" spans="2:13">
      <c r="B79" s="8" t="s">
        <v>240</v>
      </c>
      <c r="C79" s="202" t="s">
        <v>284</v>
      </c>
      <c r="D79" s="202" t="s">
        <v>284</v>
      </c>
      <c r="E79" s="202" t="s">
        <v>284</v>
      </c>
      <c r="F79" s="202" t="s">
        <v>284</v>
      </c>
      <c r="G79" s="50">
        <v>3</v>
      </c>
      <c r="H79" s="50">
        <v>206</v>
      </c>
      <c r="I79" s="50">
        <v>226</v>
      </c>
      <c r="J79" s="202" t="s">
        <v>284</v>
      </c>
      <c r="K79" s="50">
        <v>44</v>
      </c>
      <c r="L79" s="50">
        <v>1</v>
      </c>
      <c r="M79" s="202" t="s">
        <v>284</v>
      </c>
    </row>
    <row r="80" spans="2:13">
      <c r="B80" s="8" t="s">
        <v>241</v>
      </c>
      <c r="C80" s="202" t="s">
        <v>284</v>
      </c>
      <c r="D80" s="202">
        <v>1</v>
      </c>
      <c r="E80" s="202" t="s">
        <v>284</v>
      </c>
      <c r="F80" s="202" t="s">
        <v>284</v>
      </c>
      <c r="G80" s="202" t="s">
        <v>284</v>
      </c>
      <c r="H80" s="50">
        <v>203</v>
      </c>
      <c r="I80" s="50">
        <v>262</v>
      </c>
      <c r="J80" s="50">
        <v>2</v>
      </c>
      <c r="K80" s="50">
        <v>29</v>
      </c>
      <c r="L80" s="202" t="s">
        <v>284</v>
      </c>
      <c r="M80" s="202" t="s">
        <v>284</v>
      </c>
    </row>
    <row r="81" spans="2:13">
      <c r="B81" s="8" t="s">
        <v>242</v>
      </c>
      <c r="C81" s="202" t="s">
        <v>284</v>
      </c>
      <c r="D81" s="202" t="s">
        <v>284</v>
      </c>
      <c r="E81" s="202" t="s">
        <v>284</v>
      </c>
      <c r="F81" s="202" t="s">
        <v>284</v>
      </c>
      <c r="G81" s="202" t="s">
        <v>284</v>
      </c>
      <c r="H81" s="50">
        <v>147</v>
      </c>
      <c r="I81" s="50">
        <v>201</v>
      </c>
      <c r="J81" s="202" t="s">
        <v>284</v>
      </c>
      <c r="K81" s="50">
        <v>26</v>
      </c>
      <c r="L81" s="50">
        <v>1</v>
      </c>
      <c r="M81" s="202" t="s">
        <v>284</v>
      </c>
    </row>
    <row r="82" spans="2:13">
      <c r="B82" s="11"/>
      <c r="C82" s="50"/>
      <c r="D82" s="50"/>
      <c r="E82" s="202"/>
      <c r="F82" s="202"/>
      <c r="G82" s="202"/>
      <c r="H82" s="50"/>
      <c r="I82" s="50"/>
      <c r="J82" s="202"/>
      <c r="K82" s="50"/>
      <c r="L82" s="50"/>
      <c r="M82" s="202"/>
    </row>
    <row r="83" spans="2:13">
      <c r="B83" s="8" t="s">
        <v>165</v>
      </c>
      <c r="C83" s="202" t="s">
        <v>284</v>
      </c>
      <c r="D83" s="202">
        <v>2</v>
      </c>
      <c r="E83" s="202" t="s">
        <v>284</v>
      </c>
      <c r="F83" s="202" t="s">
        <v>284</v>
      </c>
      <c r="G83" s="202">
        <v>1</v>
      </c>
      <c r="H83" s="50">
        <v>134</v>
      </c>
      <c r="I83" s="50">
        <v>180</v>
      </c>
      <c r="J83" s="202" t="s">
        <v>284</v>
      </c>
      <c r="K83" s="50">
        <v>17</v>
      </c>
      <c r="L83" s="50">
        <v>2</v>
      </c>
      <c r="M83" s="202" t="s">
        <v>284</v>
      </c>
    </row>
    <row r="84" spans="2:13">
      <c r="B84" s="8" t="s">
        <v>243</v>
      </c>
      <c r="C84" s="202" t="s">
        <v>284</v>
      </c>
      <c r="D84" s="202">
        <v>4</v>
      </c>
      <c r="E84" s="202" t="s">
        <v>284</v>
      </c>
      <c r="F84" s="202" t="s">
        <v>284</v>
      </c>
      <c r="G84" s="202" t="s">
        <v>284</v>
      </c>
      <c r="H84" s="50">
        <v>122</v>
      </c>
      <c r="I84" s="50">
        <v>173</v>
      </c>
      <c r="J84" s="202" t="s">
        <v>284</v>
      </c>
      <c r="K84" s="50">
        <v>18</v>
      </c>
      <c r="L84" s="202" t="s">
        <v>284</v>
      </c>
      <c r="M84" s="202" t="s">
        <v>284</v>
      </c>
    </row>
    <row r="85" spans="2:13">
      <c r="B85" s="8" t="s">
        <v>244</v>
      </c>
      <c r="C85" s="202" t="s">
        <v>284</v>
      </c>
      <c r="D85" s="202">
        <v>1</v>
      </c>
      <c r="E85" s="202">
        <v>1</v>
      </c>
      <c r="F85" s="202" t="s">
        <v>284</v>
      </c>
      <c r="G85" s="202" t="s">
        <v>284</v>
      </c>
      <c r="H85" s="50">
        <v>111</v>
      </c>
      <c r="I85" s="50">
        <v>157</v>
      </c>
      <c r="J85" s="50">
        <v>1</v>
      </c>
      <c r="K85" s="50">
        <v>12</v>
      </c>
      <c r="L85" s="202" t="s">
        <v>284</v>
      </c>
      <c r="M85" s="202" t="s">
        <v>284</v>
      </c>
    </row>
    <row r="86" spans="2:13">
      <c r="B86" s="8" t="s">
        <v>245</v>
      </c>
      <c r="C86" s="202" t="s">
        <v>284</v>
      </c>
      <c r="D86" s="202" t="s">
        <v>284</v>
      </c>
      <c r="E86" s="202" t="s">
        <v>284</v>
      </c>
      <c r="F86" s="50">
        <v>1</v>
      </c>
      <c r="G86" s="202">
        <v>2</v>
      </c>
      <c r="H86" s="50">
        <v>101</v>
      </c>
      <c r="I86" s="50">
        <v>138</v>
      </c>
      <c r="J86" s="202">
        <v>3</v>
      </c>
      <c r="K86" s="50">
        <v>12</v>
      </c>
      <c r="L86" s="202" t="s">
        <v>284</v>
      </c>
      <c r="M86" s="202" t="s">
        <v>284</v>
      </c>
    </row>
    <row r="87" spans="2:13">
      <c r="B87" s="8" t="s">
        <v>246</v>
      </c>
      <c r="C87" s="202" t="s">
        <v>284</v>
      </c>
      <c r="D87" s="202">
        <v>1</v>
      </c>
      <c r="E87" s="202" t="s">
        <v>284</v>
      </c>
      <c r="F87" s="50">
        <v>2</v>
      </c>
      <c r="G87" s="202" t="s">
        <v>284</v>
      </c>
      <c r="H87" s="50">
        <v>109</v>
      </c>
      <c r="I87" s="50">
        <v>142</v>
      </c>
      <c r="J87" s="50">
        <v>3</v>
      </c>
      <c r="K87" s="50">
        <v>11</v>
      </c>
      <c r="L87" s="202" t="s">
        <v>284</v>
      </c>
      <c r="M87" s="202" t="s">
        <v>284</v>
      </c>
    </row>
    <row r="88" spans="2:13">
      <c r="B88" s="8" t="s">
        <v>247</v>
      </c>
      <c r="C88" s="202" t="s">
        <v>284</v>
      </c>
      <c r="D88" s="202" t="s">
        <v>284</v>
      </c>
      <c r="E88" s="202" t="s">
        <v>284</v>
      </c>
      <c r="F88" s="50">
        <v>1</v>
      </c>
      <c r="G88" s="202">
        <v>1</v>
      </c>
      <c r="H88" s="50">
        <v>81</v>
      </c>
      <c r="I88" s="50">
        <v>110</v>
      </c>
      <c r="J88" s="202">
        <v>5</v>
      </c>
      <c r="K88" s="50">
        <v>10</v>
      </c>
      <c r="L88" s="202">
        <v>1</v>
      </c>
      <c r="M88" s="202" t="s">
        <v>284</v>
      </c>
    </row>
    <row r="89" spans="2:13">
      <c r="B89" s="8" t="s">
        <v>248</v>
      </c>
      <c r="C89" s="202" t="s">
        <v>284</v>
      </c>
      <c r="D89" s="202" t="s">
        <v>284</v>
      </c>
      <c r="E89" s="202" t="s">
        <v>284</v>
      </c>
      <c r="F89" s="202" t="s">
        <v>284</v>
      </c>
      <c r="G89" s="202" t="s">
        <v>284</v>
      </c>
      <c r="H89" s="50">
        <v>80</v>
      </c>
      <c r="I89" s="50">
        <v>102</v>
      </c>
      <c r="J89" s="50">
        <v>6</v>
      </c>
      <c r="K89" s="50">
        <v>11</v>
      </c>
      <c r="L89" s="202" t="s">
        <v>284</v>
      </c>
      <c r="M89" s="202" t="s">
        <v>284</v>
      </c>
    </row>
    <row r="90" spans="2:13">
      <c r="B90" s="8" t="s">
        <v>249</v>
      </c>
      <c r="C90" s="202" t="s">
        <v>284</v>
      </c>
      <c r="D90" s="202">
        <v>1</v>
      </c>
      <c r="E90" s="202" t="s">
        <v>284</v>
      </c>
      <c r="F90" s="202" t="s">
        <v>284</v>
      </c>
      <c r="G90" s="202" t="s">
        <v>284</v>
      </c>
      <c r="H90" s="50">
        <v>67</v>
      </c>
      <c r="I90" s="50">
        <v>97</v>
      </c>
      <c r="J90" s="202">
        <v>6</v>
      </c>
      <c r="K90" s="50">
        <v>3</v>
      </c>
      <c r="L90" s="202" t="s">
        <v>284</v>
      </c>
      <c r="M90" s="202" t="s">
        <v>284</v>
      </c>
    </row>
    <row r="91" spans="2:13">
      <c r="B91" s="8" t="s">
        <v>250</v>
      </c>
      <c r="C91" s="202" t="s">
        <v>284</v>
      </c>
      <c r="D91" s="202" t="s">
        <v>284</v>
      </c>
      <c r="E91" s="202" t="s">
        <v>284</v>
      </c>
      <c r="F91" s="50">
        <v>1</v>
      </c>
      <c r="G91" s="202">
        <v>1</v>
      </c>
      <c r="H91" s="50">
        <v>60</v>
      </c>
      <c r="I91" s="50">
        <v>80</v>
      </c>
      <c r="J91" s="50">
        <v>2</v>
      </c>
      <c r="K91" s="50">
        <v>5</v>
      </c>
      <c r="L91" s="202" t="s">
        <v>284</v>
      </c>
      <c r="M91" s="202" t="s">
        <v>284</v>
      </c>
    </row>
    <row r="92" spans="2:13">
      <c r="B92" s="8" t="s">
        <v>251</v>
      </c>
      <c r="C92" s="202" t="s">
        <v>284</v>
      </c>
      <c r="D92" s="202" t="s">
        <v>284</v>
      </c>
      <c r="E92" s="202" t="s">
        <v>284</v>
      </c>
      <c r="F92" s="202" t="s">
        <v>284</v>
      </c>
      <c r="G92" s="202" t="s">
        <v>284</v>
      </c>
      <c r="H92" s="50">
        <v>47</v>
      </c>
      <c r="I92" s="50">
        <v>62</v>
      </c>
      <c r="J92" s="202">
        <v>2</v>
      </c>
      <c r="K92" s="50">
        <v>9</v>
      </c>
      <c r="L92" s="202" t="s">
        <v>284</v>
      </c>
      <c r="M92" s="202" t="s">
        <v>284</v>
      </c>
    </row>
    <row r="93" spans="2:13">
      <c r="B93" s="11"/>
      <c r="C93" s="202"/>
      <c r="D93" s="203"/>
      <c r="E93" s="202"/>
      <c r="F93" s="202"/>
      <c r="G93" s="202"/>
      <c r="H93" s="203"/>
      <c r="I93" s="203"/>
      <c r="J93" s="48"/>
      <c r="K93" s="48"/>
      <c r="L93" s="203"/>
      <c r="M93" s="202"/>
    </row>
    <row r="94" spans="2:13">
      <c r="B94" s="8" t="s">
        <v>166</v>
      </c>
      <c r="C94" s="202" t="s">
        <v>284</v>
      </c>
      <c r="D94" s="202" t="s">
        <v>284</v>
      </c>
      <c r="E94" s="202" t="s">
        <v>284</v>
      </c>
      <c r="F94" s="202" t="s">
        <v>284</v>
      </c>
      <c r="G94" s="202" t="s">
        <v>284</v>
      </c>
      <c r="H94" s="50">
        <v>51</v>
      </c>
      <c r="I94" s="50">
        <v>61</v>
      </c>
      <c r="J94" s="202" t="s">
        <v>284</v>
      </c>
      <c r="K94" s="50">
        <v>1</v>
      </c>
      <c r="L94" s="50">
        <v>1</v>
      </c>
      <c r="M94" s="202" t="s">
        <v>284</v>
      </c>
    </row>
    <row r="95" spans="2:13">
      <c r="B95" s="8" t="s">
        <v>252</v>
      </c>
      <c r="C95" s="202" t="s">
        <v>284</v>
      </c>
      <c r="D95" s="202" t="s">
        <v>284</v>
      </c>
      <c r="E95" s="202">
        <v>1</v>
      </c>
      <c r="F95" s="202" t="s">
        <v>284</v>
      </c>
      <c r="G95" s="202" t="s">
        <v>284</v>
      </c>
      <c r="H95" s="50">
        <v>41</v>
      </c>
      <c r="I95" s="50">
        <v>53</v>
      </c>
      <c r="J95" s="202" t="s">
        <v>284</v>
      </c>
      <c r="K95" s="50">
        <v>4</v>
      </c>
      <c r="L95" s="50">
        <v>1</v>
      </c>
      <c r="M95" s="202" t="s">
        <v>284</v>
      </c>
    </row>
    <row r="96" spans="2:13">
      <c r="B96" s="8" t="s">
        <v>253</v>
      </c>
      <c r="C96" s="202" t="s">
        <v>284</v>
      </c>
      <c r="D96" s="202" t="s">
        <v>284</v>
      </c>
      <c r="E96" s="202" t="s">
        <v>284</v>
      </c>
      <c r="F96" s="202" t="s">
        <v>284</v>
      </c>
      <c r="G96" s="202">
        <v>1</v>
      </c>
      <c r="H96" s="50">
        <v>30</v>
      </c>
      <c r="I96" s="50">
        <v>41</v>
      </c>
      <c r="J96" s="202" t="s">
        <v>284</v>
      </c>
      <c r="K96" s="202" t="s">
        <v>284</v>
      </c>
      <c r="L96" s="202" t="s">
        <v>284</v>
      </c>
      <c r="M96" s="202" t="s">
        <v>284</v>
      </c>
    </row>
    <row r="97" spans="2:13">
      <c r="B97" s="8" t="s">
        <v>254</v>
      </c>
      <c r="C97" s="202" t="s">
        <v>284</v>
      </c>
      <c r="D97" s="202">
        <v>1</v>
      </c>
      <c r="E97" s="202" t="s">
        <v>284</v>
      </c>
      <c r="F97" s="202" t="s">
        <v>284</v>
      </c>
      <c r="G97" s="202">
        <v>1</v>
      </c>
      <c r="H97" s="50">
        <v>28</v>
      </c>
      <c r="I97" s="50">
        <v>39</v>
      </c>
      <c r="J97" s="202" t="s">
        <v>284</v>
      </c>
      <c r="K97" s="50">
        <v>3</v>
      </c>
      <c r="L97" s="202" t="s">
        <v>284</v>
      </c>
      <c r="M97" s="202" t="s">
        <v>284</v>
      </c>
    </row>
    <row r="98" spans="2:13">
      <c r="B98" s="8" t="s">
        <v>255</v>
      </c>
      <c r="C98" s="202" t="s">
        <v>284</v>
      </c>
      <c r="D98" s="202" t="s">
        <v>284</v>
      </c>
      <c r="E98" s="202" t="s">
        <v>284</v>
      </c>
      <c r="F98" s="202" t="s">
        <v>284</v>
      </c>
      <c r="G98" s="202" t="s">
        <v>284</v>
      </c>
      <c r="H98" s="50">
        <v>47</v>
      </c>
      <c r="I98" s="50">
        <v>59</v>
      </c>
      <c r="J98" s="202" t="s">
        <v>284</v>
      </c>
      <c r="K98" s="50">
        <v>2</v>
      </c>
      <c r="L98" s="202" t="s">
        <v>284</v>
      </c>
      <c r="M98" s="202" t="s">
        <v>284</v>
      </c>
    </row>
    <row r="99" spans="2:13">
      <c r="B99" s="8" t="s">
        <v>256</v>
      </c>
      <c r="C99" s="202" t="s">
        <v>284</v>
      </c>
      <c r="D99" s="202" t="s">
        <v>284</v>
      </c>
      <c r="E99" s="202" t="s">
        <v>284</v>
      </c>
      <c r="F99" s="202" t="s">
        <v>284</v>
      </c>
      <c r="G99" s="202" t="s">
        <v>284</v>
      </c>
      <c r="H99" s="50">
        <v>37</v>
      </c>
      <c r="I99" s="50">
        <v>46</v>
      </c>
      <c r="J99" s="202" t="s">
        <v>284</v>
      </c>
      <c r="K99" s="50">
        <v>3</v>
      </c>
      <c r="L99" s="202" t="s">
        <v>284</v>
      </c>
      <c r="M99" s="202" t="s">
        <v>284</v>
      </c>
    </row>
    <row r="100" spans="2:13">
      <c r="B100" s="8" t="s">
        <v>257</v>
      </c>
      <c r="C100" s="202" t="s">
        <v>284</v>
      </c>
      <c r="D100" s="202" t="s">
        <v>284</v>
      </c>
      <c r="E100" s="202" t="s">
        <v>284</v>
      </c>
      <c r="F100" s="202" t="s">
        <v>284</v>
      </c>
      <c r="G100" s="202" t="s">
        <v>284</v>
      </c>
      <c r="H100" s="50">
        <v>36</v>
      </c>
      <c r="I100" s="50">
        <v>44</v>
      </c>
      <c r="J100" s="202" t="s">
        <v>284</v>
      </c>
      <c r="K100" s="50">
        <v>2</v>
      </c>
      <c r="L100" s="202" t="s">
        <v>284</v>
      </c>
      <c r="M100" s="202" t="s">
        <v>284</v>
      </c>
    </row>
    <row r="101" spans="2:13">
      <c r="B101" s="8" t="s">
        <v>258</v>
      </c>
      <c r="C101" s="202" t="s">
        <v>284</v>
      </c>
      <c r="D101" s="202" t="s">
        <v>284</v>
      </c>
      <c r="E101" s="202" t="s">
        <v>284</v>
      </c>
      <c r="F101" s="202" t="s">
        <v>284</v>
      </c>
      <c r="G101" s="202" t="s">
        <v>284</v>
      </c>
      <c r="H101" s="50">
        <v>39</v>
      </c>
      <c r="I101" s="50">
        <v>46</v>
      </c>
      <c r="J101" s="202" t="s">
        <v>284</v>
      </c>
      <c r="K101" s="50">
        <v>2</v>
      </c>
      <c r="L101" s="202" t="s">
        <v>284</v>
      </c>
      <c r="M101" s="50">
        <v>160</v>
      </c>
    </row>
    <row r="102" spans="2:13">
      <c r="B102" s="8" t="s">
        <v>259</v>
      </c>
      <c r="C102" s="202" t="s">
        <v>284</v>
      </c>
      <c r="D102" s="202">
        <v>1</v>
      </c>
      <c r="E102" s="202" t="s">
        <v>284</v>
      </c>
      <c r="F102" s="202">
        <v>1</v>
      </c>
      <c r="G102" s="202" t="s">
        <v>284</v>
      </c>
      <c r="H102" s="50">
        <v>36</v>
      </c>
      <c r="I102" s="50">
        <v>42</v>
      </c>
      <c r="J102" s="202" t="s">
        <v>284</v>
      </c>
      <c r="K102" s="50">
        <v>2</v>
      </c>
      <c r="L102" s="202" t="s">
        <v>284</v>
      </c>
      <c r="M102" s="50">
        <v>216</v>
      </c>
    </row>
    <row r="103" spans="2:13">
      <c r="B103" s="8" t="s">
        <v>260</v>
      </c>
      <c r="C103" s="202" t="s">
        <v>284</v>
      </c>
      <c r="D103" s="202" t="s">
        <v>284</v>
      </c>
      <c r="E103" s="202" t="s">
        <v>284</v>
      </c>
      <c r="F103" s="202" t="s">
        <v>284</v>
      </c>
      <c r="G103" s="202" t="s">
        <v>284</v>
      </c>
      <c r="H103" s="50">
        <v>31</v>
      </c>
      <c r="I103" s="50">
        <v>32</v>
      </c>
      <c r="J103" s="202" t="s">
        <v>284</v>
      </c>
      <c r="K103" s="50">
        <v>3</v>
      </c>
      <c r="L103" s="202" t="s">
        <v>284</v>
      </c>
      <c r="M103" s="50">
        <v>329</v>
      </c>
    </row>
    <row r="104" spans="2:13">
      <c r="B104" s="11"/>
      <c r="C104" s="202"/>
      <c r="D104" s="50"/>
      <c r="E104" s="202"/>
      <c r="F104" s="202"/>
      <c r="G104" s="202"/>
      <c r="H104" s="50"/>
      <c r="I104" s="50"/>
      <c r="J104" s="202"/>
      <c r="K104" s="201"/>
      <c r="L104" s="202"/>
      <c r="M104" s="201"/>
    </row>
    <row r="105" spans="2:13">
      <c r="B105" s="8" t="s">
        <v>167</v>
      </c>
      <c r="C105" s="202" t="s">
        <v>284</v>
      </c>
      <c r="D105" s="202">
        <v>1</v>
      </c>
      <c r="E105" s="202" t="s">
        <v>284</v>
      </c>
      <c r="F105" s="202" t="s">
        <v>284</v>
      </c>
      <c r="G105" s="202" t="s">
        <v>284</v>
      </c>
      <c r="H105" s="50">
        <v>28</v>
      </c>
      <c r="I105" s="50">
        <v>43</v>
      </c>
      <c r="J105" s="202" t="s">
        <v>284</v>
      </c>
      <c r="K105" s="202" t="s">
        <v>284</v>
      </c>
      <c r="L105" s="202" t="s">
        <v>284</v>
      </c>
      <c r="M105" s="50">
        <v>373</v>
      </c>
    </row>
    <row r="106" spans="2:13">
      <c r="B106" s="8" t="s">
        <v>168</v>
      </c>
      <c r="C106" s="202" t="s">
        <v>284</v>
      </c>
      <c r="D106" s="202" t="s">
        <v>284</v>
      </c>
      <c r="E106" s="202" t="s">
        <v>284</v>
      </c>
      <c r="F106" s="202" t="s">
        <v>284</v>
      </c>
      <c r="G106" s="202" t="s">
        <v>284</v>
      </c>
      <c r="H106" s="50">
        <v>24</v>
      </c>
      <c r="I106" s="50">
        <v>41</v>
      </c>
      <c r="J106" s="202" t="s">
        <v>284</v>
      </c>
      <c r="K106" s="202" t="s">
        <v>284</v>
      </c>
      <c r="L106" s="202" t="s">
        <v>284</v>
      </c>
      <c r="M106" s="50">
        <v>465</v>
      </c>
    </row>
    <row r="107" spans="2:13">
      <c r="B107" s="8" t="s">
        <v>169</v>
      </c>
      <c r="C107" s="202" t="s">
        <v>284</v>
      </c>
      <c r="D107" s="202" t="s">
        <v>284</v>
      </c>
      <c r="E107" s="202" t="s">
        <v>284</v>
      </c>
      <c r="F107" s="202" t="s">
        <v>284</v>
      </c>
      <c r="G107" s="202" t="s">
        <v>284</v>
      </c>
      <c r="H107" s="50">
        <v>38</v>
      </c>
      <c r="I107" s="50">
        <v>49</v>
      </c>
      <c r="J107" s="202" t="s">
        <v>284</v>
      </c>
      <c r="K107" s="50">
        <v>1</v>
      </c>
      <c r="L107" s="202" t="s">
        <v>284</v>
      </c>
      <c r="M107" s="50">
        <v>573</v>
      </c>
    </row>
    <row r="108" spans="2:13">
      <c r="B108" s="8" t="s">
        <v>170</v>
      </c>
      <c r="C108" s="202" t="s">
        <v>284</v>
      </c>
      <c r="D108" s="202" t="s">
        <v>284</v>
      </c>
      <c r="E108" s="202" t="s">
        <v>284</v>
      </c>
      <c r="F108" s="202" t="s">
        <v>284</v>
      </c>
      <c r="G108" s="202" t="s">
        <v>284</v>
      </c>
      <c r="H108" s="50">
        <v>26</v>
      </c>
      <c r="I108" s="50">
        <v>38</v>
      </c>
      <c r="J108" s="202" t="s">
        <v>284</v>
      </c>
      <c r="K108" s="50">
        <v>5</v>
      </c>
      <c r="L108" s="202">
        <v>1</v>
      </c>
      <c r="M108" s="50">
        <v>691</v>
      </c>
    </row>
    <row r="109" spans="2:13">
      <c r="B109" s="8">
        <v>1994</v>
      </c>
      <c r="C109" s="202" t="s">
        <v>284</v>
      </c>
      <c r="D109" s="202" t="s">
        <v>284</v>
      </c>
      <c r="E109" s="202" t="s">
        <v>284</v>
      </c>
      <c r="F109" s="202" t="s">
        <v>284</v>
      </c>
      <c r="G109" s="202" t="s">
        <v>284</v>
      </c>
      <c r="H109" s="50">
        <v>33</v>
      </c>
      <c r="I109" s="50">
        <v>44</v>
      </c>
      <c r="J109" s="202" t="s">
        <v>284</v>
      </c>
      <c r="K109" s="50">
        <v>1</v>
      </c>
      <c r="L109" s="202" t="s">
        <v>284</v>
      </c>
      <c r="M109" s="50">
        <v>757</v>
      </c>
    </row>
    <row r="110" spans="2:13" s="14" customFormat="1">
      <c r="B110" s="8">
        <v>1995</v>
      </c>
      <c r="C110" s="202" t="s">
        <v>284</v>
      </c>
      <c r="D110" s="202" t="s">
        <v>284</v>
      </c>
      <c r="E110" s="202" t="s">
        <v>284</v>
      </c>
      <c r="F110" s="202" t="s">
        <v>284</v>
      </c>
      <c r="G110" s="202" t="s">
        <v>284</v>
      </c>
      <c r="H110" s="50">
        <v>31</v>
      </c>
      <c r="I110" s="50">
        <v>43</v>
      </c>
      <c r="J110" s="202" t="s">
        <v>284</v>
      </c>
      <c r="K110" s="50">
        <v>2</v>
      </c>
      <c r="L110" s="202">
        <v>1</v>
      </c>
      <c r="M110" s="50">
        <v>795</v>
      </c>
    </row>
    <row r="111" spans="2:13">
      <c r="B111" s="8">
        <v>1996</v>
      </c>
      <c r="C111" s="202" t="s">
        <v>284</v>
      </c>
      <c r="D111" s="202" t="s">
        <v>284</v>
      </c>
      <c r="E111" s="202" t="s">
        <v>284</v>
      </c>
      <c r="F111" s="202" t="s">
        <v>284</v>
      </c>
      <c r="G111" s="202" t="s">
        <v>284</v>
      </c>
      <c r="H111" s="50">
        <v>26</v>
      </c>
      <c r="I111" s="50">
        <v>29</v>
      </c>
      <c r="J111" s="202" t="s">
        <v>284</v>
      </c>
      <c r="K111" s="50">
        <v>2</v>
      </c>
      <c r="L111" s="202" t="s">
        <v>284</v>
      </c>
      <c r="M111" s="50">
        <v>510</v>
      </c>
    </row>
    <row r="112" spans="2:13">
      <c r="B112" s="8">
        <v>1997</v>
      </c>
      <c r="C112" s="202" t="s">
        <v>284</v>
      </c>
      <c r="D112" s="202" t="s">
        <v>284</v>
      </c>
      <c r="E112" s="202" t="s">
        <v>284</v>
      </c>
      <c r="F112" s="202" t="s">
        <v>284</v>
      </c>
      <c r="G112" s="202" t="s">
        <v>284</v>
      </c>
      <c r="H112" s="50">
        <v>22</v>
      </c>
      <c r="I112" s="50">
        <v>33</v>
      </c>
      <c r="J112" s="202" t="s">
        <v>284</v>
      </c>
      <c r="K112" s="202" t="s">
        <v>284</v>
      </c>
      <c r="L112" s="202">
        <v>1</v>
      </c>
      <c r="M112" s="50">
        <v>317</v>
      </c>
    </row>
    <row r="113" spans="2:13">
      <c r="B113" s="8">
        <v>1998</v>
      </c>
      <c r="C113" s="202" t="s">
        <v>284</v>
      </c>
      <c r="D113" s="202" t="s">
        <v>284</v>
      </c>
      <c r="E113" s="202" t="s">
        <v>284</v>
      </c>
      <c r="F113" s="202" t="s">
        <v>284</v>
      </c>
      <c r="G113" s="202" t="s">
        <v>284</v>
      </c>
      <c r="H113" s="50">
        <v>24</v>
      </c>
      <c r="I113" s="50">
        <v>33</v>
      </c>
      <c r="J113" s="202" t="s">
        <v>284</v>
      </c>
      <c r="K113" s="50">
        <v>1</v>
      </c>
      <c r="L113" s="202" t="s">
        <v>284</v>
      </c>
      <c r="M113" s="50">
        <v>270</v>
      </c>
    </row>
    <row r="114" spans="2:13">
      <c r="B114" s="8">
        <v>1999</v>
      </c>
      <c r="C114" s="202" t="s">
        <v>284</v>
      </c>
      <c r="D114" s="202" t="s">
        <v>284</v>
      </c>
      <c r="E114" s="202" t="s">
        <v>284</v>
      </c>
      <c r="F114" s="202" t="s">
        <v>284</v>
      </c>
      <c r="G114" s="202" t="s">
        <v>284</v>
      </c>
      <c r="H114" s="50">
        <v>21</v>
      </c>
      <c r="I114" s="50">
        <v>24</v>
      </c>
      <c r="J114" s="202">
        <v>2</v>
      </c>
      <c r="K114" s="202" t="s">
        <v>284</v>
      </c>
      <c r="L114" s="202" t="s">
        <v>284</v>
      </c>
      <c r="M114" s="50">
        <v>237</v>
      </c>
    </row>
    <row r="115" spans="2:13">
      <c r="B115" s="8"/>
      <c r="C115" s="202"/>
      <c r="D115" s="202"/>
      <c r="E115" s="202"/>
      <c r="F115" s="202"/>
      <c r="G115" s="202"/>
      <c r="H115" s="50"/>
      <c r="I115" s="50"/>
      <c r="J115" s="202"/>
      <c r="K115" s="50"/>
      <c r="L115" s="202"/>
      <c r="M115" s="50"/>
    </row>
    <row r="116" spans="2:13">
      <c r="B116" s="8">
        <v>2000</v>
      </c>
      <c r="C116" s="202" t="s">
        <v>284</v>
      </c>
      <c r="D116" s="202" t="s">
        <v>284</v>
      </c>
      <c r="E116" s="202" t="s">
        <v>284</v>
      </c>
      <c r="F116" s="202" t="s">
        <v>284</v>
      </c>
      <c r="G116" s="202" t="s">
        <v>284</v>
      </c>
      <c r="H116" s="50">
        <v>21</v>
      </c>
      <c r="I116" s="50">
        <v>27</v>
      </c>
      <c r="J116" s="202" t="s">
        <v>284</v>
      </c>
      <c r="K116" s="50">
        <v>2</v>
      </c>
      <c r="L116" s="202" t="s">
        <v>284</v>
      </c>
      <c r="M116" s="50">
        <v>246</v>
      </c>
    </row>
    <row r="117" spans="2:13">
      <c r="B117" s="8">
        <v>2001</v>
      </c>
      <c r="C117" s="202" t="s">
        <v>284</v>
      </c>
      <c r="D117" s="202" t="s">
        <v>284</v>
      </c>
      <c r="E117" s="202" t="s">
        <v>284</v>
      </c>
      <c r="F117" s="202" t="s">
        <v>284</v>
      </c>
      <c r="G117" s="202" t="s">
        <v>284</v>
      </c>
      <c r="H117" s="50">
        <v>27</v>
      </c>
      <c r="I117" s="64">
        <v>31</v>
      </c>
      <c r="J117" s="202" t="s">
        <v>284</v>
      </c>
      <c r="K117" s="202" t="s">
        <v>284</v>
      </c>
      <c r="L117" s="202" t="s">
        <v>284</v>
      </c>
      <c r="M117" s="64">
        <v>253</v>
      </c>
    </row>
    <row r="118" spans="2:13">
      <c r="B118" s="8">
        <v>2002</v>
      </c>
      <c r="C118" s="202" t="s">
        <v>284</v>
      </c>
      <c r="D118" s="202" t="s">
        <v>284</v>
      </c>
      <c r="E118" s="202" t="s">
        <v>284</v>
      </c>
      <c r="F118" s="202">
        <v>1</v>
      </c>
      <c r="G118" s="202" t="s">
        <v>284</v>
      </c>
      <c r="H118" s="50">
        <v>14</v>
      </c>
      <c r="I118" s="64">
        <v>17</v>
      </c>
      <c r="J118" s="202" t="s">
        <v>284</v>
      </c>
      <c r="K118" s="64">
        <v>1</v>
      </c>
      <c r="L118" s="202" t="s">
        <v>284</v>
      </c>
      <c r="M118" s="64">
        <v>237</v>
      </c>
    </row>
    <row r="119" spans="2:13">
      <c r="B119" s="8">
        <v>2003</v>
      </c>
      <c r="C119" s="202" t="s">
        <v>284</v>
      </c>
      <c r="D119" s="202" t="s">
        <v>284</v>
      </c>
      <c r="E119" s="202" t="s">
        <v>284</v>
      </c>
      <c r="F119" s="202" t="s">
        <v>284</v>
      </c>
      <c r="G119" s="202" t="s">
        <v>284</v>
      </c>
      <c r="H119" s="64">
        <v>16</v>
      </c>
      <c r="I119" s="64">
        <v>20</v>
      </c>
      <c r="J119" s="202" t="s">
        <v>284</v>
      </c>
      <c r="K119" s="202" t="s">
        <v>284</v>
      </c>
      <c r="L119" s="202" t="s">
        <v>284</v>
      </c>
      <c r="M119" s="64">
        <v>237</v>
      </c>
    </row>
    <row r="120" spans="2:13">
      <c r="B120" s="8">
        <v>2004</v>
      </c>
      <c r="C120" s="202" t="s">
        <v>284</v>
      </c>
      <c r="D120" s="202" t="s">
        <v>284</v>
      </c>
      <c r="E120" s="202" t="s">
        <v>284</v>
      </c>
      <c r="F120" s="202" t="s">
        <v>284</v>
      </c>
      <c r="G120" s="202" t="s">
        <v>284</v>
      </c>
      <c r="H120" s="64">
        <v>19</v>
      </c>
      <c r="I120" s="64">
        <v>21</v>
      </c>
      <c r="J120" s="202" t="s">
        <v>284</v>
      </c>
      <c r="K120" s="202" t="s">
        <v>284</v>
      </c>
      <c r="L120" s="202" t="s">
        <v>284</v>
      </c>
      <c r="M120" s="64">
        <v>215</v>
      </c>
    </row>
    <row r="121" spans="2:13">
      <c r="B121" s="8">
        <v>2005</v>
      </c>
      <c r="C121" s="202" t="s">
        <v>284</v>
      </c>
      <c r="D121" s="202">
        <v>2</v>
      </c>
      <c r="E121" s="202" t="s">
        <v>284</v>
      </c>
      <c r="F121" s="202" t="s">
        <v>284</v>
      </c>
      <c r="G121" s="202" t="s">
        <v>284</v>
      </c>
      <c r="H121" s="64">
        <v>13</v>
      </c>
      <c r="I121" s="64">
        <v>19</v>
      </c>
      <c r="J121" s="202" t="s">
        <v>284</v>
      </c>
      <c r="K121" s="202">
        <v>1</v>
      </c>
      <c r="L121" s="202" t="s">
        <v>284</v>
      </c>
      <c r="M121" s="64">
        <v>224</v>
      </c>
    </row>
    <row r="122" spans="2:13">
      <c r="B122" s="8">
        <v>2006</v>
      </c>
      <c r="C122" s="202" t="s">
        <v>284</v>
      </c>
      <c r="D122" s="202">
        <v>7</v>
      </c>
      <c r="E122" s="202" t="s">
        <v>284</v>
      </c>
      <c r="F122" s="202">
        <v>2</v>
      </c>
      <c r="G122" s="202" t="s">
        <v>284</v>
      </c>
      <c r="H122" s="64">
        <v>8</v>
      </c>
      <c r="I122" s="64">
        <v>12</v>
      </c>
      <c r="J122" s="202" t="s">
        <v>284</v>
      </c>
      <c r="K122" s="202" t="s">
        <v>284</v>
      </c>
      <c r="L122" s="202" t="s">
        <v>284</v>
      </c>
      <c r="M122" s="64">
        <v>184</v>
      </c>
    </row>
    <row r="123" spans="2:13">
      <c r="B123" s="8">
        <v>2007</v>
      </c>
      <c r="C123" s="202" t="s">
        <v>284</v>
      </c>
      <c r="D123" s="202" t="s">
        <v>284</v>
      </c>
      <c r="E123" s="202" t="s">
        <v>284</v>
      </c>
      <c r="F123" s="202" t="s">
        <v>284</v>
      </c>
      <c r="G123" s="202" t="s">
        <v>284</v>
      </c>
      <c r="H123" s="64">
        <v>8</v>
      </c>
      <c r="I123" s="64">
        <v>14</v>
      </c>
      <c r="J123" s="202" t="s">
        <v>284</v>
      </c>
      <c r="K123" s="202">
        <v>3</v>
      </c>
      <c r="L123" s="202" t="s">
        <v>284</v>
      </c>
      <c r="M123" s="64">
        <v>186</v>
      </c>
    </row>
    <row r="124" spans="2:13">
      <c r="B124" s="8">
        <v>2008</v>
      </c>
      <c r="C124" s="202" t="s">
        <v>284</v>
      </c>
      <c r="D124" s="202" t="s">
        <v>284</v>
      </c>
      <c r="E124" s="202" t="s">
        <v>284</v>
      </c>
      <c r="F124" s="202" t="s">
        <v>284</v>
      </c>
      <c r="G124" s="202" t="s">
        <v>284</v>
      </c>
      <c r="H124" s="64">
        <v>6</v>
      </c>
      <c r="I124" s="64">
        <v>10</v>
      </c>
      <c r="J124" s="202" t="s">
        <v>284</v>
      </c>
      <c r="K124" s="202">
        <v>1</v>
      </c>
      <c r="L124" s="202" t="s">
        <v>284</v>
      </c>
      <c r="M124" s="64">
        <v>192</v>
      </c>
    </row>
    <row r="125" spans="2:13">
      <c r="B125" s="8">
        <v>2009</v>
      </c>
      <c r="C125" s="202" t="s">
        <v>284</v>
      </c>
      <c r="D125" s="202">
        <v>1</v>
      </c>
      <c r="E125" s="202" t="s">
        <v>284</v>
      </c>
      <c r="F125" s="202" t="s">
        <v>284</v>
      </c>
      <c r="G125" s="202" t="s">
        <v>284</v>
      </c>
      <c r="H125" s="64">
        <v>7</v>
      </c>
      <c r="I125" s="64">
        <v>12</v>
      </c>
      <c r="J125" s="202" t="s">
        <v>284</v>
      </c>
      <c r="K125" s="202" t="s">
        <v>284</v>
      </c>
      <c r="L125" s="202">
        <v>1</v>
      </c>
      <c r="M125" s="64">
        <v>139</v>
      </c>
    </row>
    <row r="126" spans="2:13">
      <c r="B126" s="8"/>
      <c r="C126" s="202"/>
      <c r="D126" s="202"/>
      <c r="E126" s="202"/>
      <c r="F126" s="202"/>
      <c r="G126" s="202"/>
      <c r="H126" s="64"/>
      <c r="I126" s="64"/>
      <c r="J126" s="202"/>
      <c r="K126" s="202"/>
      <c r="L126" s="202"/>
      <c r="M126" s="64"/>
    </row>
    <row r="127" spans="2:13">
      <c r="B127" s="8">
        <v>2010</v>
      </c>
      <c r="C127" s="202" t="s">
        <v>284</v>
      </c>
      <c r="D127" s="202" t="s">
        <v>284</v>
      </c>
      <c r="E127" s="202" t="s">
        <v>284</v>
      </c>
      <c r="F127" s="202" t="s">
        <v>284</v>
      </c>
      <c r="G127" s="202" t="s">
        <v>284</v>
      </c>
      <c r="H127" s="64">
        <v>17</v>
      </c>
      <c r="I127" s="64">
        <v>18</v>
      </c>
      <c r="J127" s="202" t="s">
        <v>284</v>
      </c>
      <c r="K127" s="202" t="s">
        <v>284</v>
      </c>
      <c r="L127" s="202" t="s">
        <v>284</v>
      </c>
      <c r="M127" s="64">
        <v>151</v>
      </c>
    </row>
    <row r="128" spans="2:13">
      <c r="B128" s="8">
        <v>2011</v>
      </c>
      <c r="C128" s="202" t="s">
        <v>284</v>
      </c>
      <c r="D128" s="202" t="s">
        <v>284</v>
      </c>
      <c r="E128" s="202" t="s">
        <v>284</v>
      </c>
      <c r="F128" s="202" t="s">
        <v>284</v>
      </c>
      <c r="G128" s="202" t="s">
        <v>284</v>
      </c>
      <c r="H128" s="64">
        <v>5</v>
      </c>
      <c r="I128" s="64">
        <v>9</v>
      </c>
      <c r="J128" s="202" t="s">
        <v>284</v>
      </c>
      <c r="K128" s="202" t="s">
        <v>284</v>
      </c>
      <c r="L128" s="202" t="s">
        <v>284</v>
      </c>
      <c r="M128" s="64">
        <v>120</v>
      </c>
    </row>
    <row r="129" spans="2:13">
      <c r="B129" s="8">
        <v>2012</v>
      </c>
      <c r="C129" s="202" t="s">
        <v>284</v>
      </c>
      <c r="D129" s="202" t="s">
        <v>284</v>
      </c>
      <c r="E129" s="202" t="s">
        <v>284</v>
      </c>
      <c r="F129" s="202">
        <v>1</v>
      </c>
      <c r="G129" s="202" t="s">
        <v>284</v>
      </c>
      <c r="H129" s="64">
        <v>8</v>
      </c>
      <c r="I129" s="64">
        <v>15</v>
      </c>
      <c r="J129" s="202" t="s">
        <v>284</v>
      </c>
      <c r="K129" s="202">
        <v>3</v>
      </c>
      <c r="L129" s="202" t="s">
        <v>284</v>
      </c>
      <c r="M129" s="64">
        <v>139</v>
      </c>
    </row>
    <row r="130" spans="2:13">
      <c r="B130" s="8">
        <v>2013</v>
      </c>
      <c r="C130" s="202" t="s">
        <v>284</v>
      </c>
      <c r="D130" s="202" t="s">
        <v>284</v>
      </c>
      <c r="E130" s="202" t="s">
        <v>284</v>
      </c>
      <c r="F130" s="202" t="s">
        <v>284</v>
      </c>
      <c r="G130" s="202" t="s">
        <v>284</v>
      </c>
      <c r="H130" s="64">
        <v>7</v>
      </c>
      <c r="I130" s="64">
        <v>10</v>
      </c>
      <c r="J130" s="202" t="s">
        <v>284</v>
      </c>
      <c r="K130" s="202">
        <v>3</v>
      </c>
      <c r="L130" s="202" t="s">
        <v>284</v>
      </c>
      <c r="M130" s="64">
        <v>125</v>
      </c>
    </row>
    <row r="131" spans="2:13">
      <c r="B131" s="8">
        <v>2014</v>
      </c>
      <c r="C131" s="202" t="s">
        <v>284</v>
      </c>
      <c r="D131" s="202" t="s">
        <v>284</v>
      </c>
      <c r="E131" s="202" t="s">
        <v>284</v>
      </c>
      <c r="F131" s="202" t="s">
        <v>284</v>
      </c>
      <c r="G131" s="202" t="s">
        <v>284</v>
      </c>
      <c r="H131" s="202">
        <v>7</v>
      </c>
      <c r="I131" s="202">
        <v>11</v>
      </c>
      <c r="J131" s="202" t="s">
        <v>284</v>
      </c>
      <c r="K131" s="202">
        <v>1</v>
      </c>
      <c r="L131" s="202" t="s">
        <v>284</v>
      </c>
      <c r="M131" s="64">
        <v>100</v>
      </c>
    </row>
    <row r="132" spans="2:13">
      <c r="B132" s="6"/>
      <c r="C132" s="205"/>
      <c r="D132" s="205"/>
      <c r="E132" s="205"/>
      <c r="F132" s="206"/>
      <c r="G132" s="206"/>
      <c r="H132" s="206"/>
      <c r="I132" s="206"/>
      <c r="J132" s="205"/>
      <c r="K132" s="206"/>
      <c r="L132" s="206"/>
      <c r="M132" s="206"/>
    </row>
    <row r="133" spans="2:13">
      <c r="B133" s="16"/>
      <c r="C133" s="69"/>
      <c r="D133" s="69"/>
      <c r="E133" s="69"/>
      <c r="F133" s="70"/>
      <c r="G133" s="70"/>
      <c r="H133" s="70"/>
      <c r="I133" s="70"/>
      <c r="J133" s="69"/>
      <c r="K133" s="70"/>
      <c r="L133" s="70"/>
      <c r="M133" s="70"/>
    </row>
    <row r="134" spans="2:13" ht="63.75" customHeight="1">
      <c r="B134" s="295" t="s">
        <v>311</v>
      </c>
      <c r="C134" s="282"/>
      <c r="D134" s="282"/>
      <c r="E134" s="282"/>
      <c r="F134" s="282"/>
      <c r="G134" s="282"/>
      <c r="H134" s="282"/>
      <c r="I134" s="282"/>
      <c r="J134" s="282"/>
      <c r="K134" s="282"/>
      <c r="L134" s="282"/>
      <c r="M134" s="282"/>
    </row>
    <row r="135" spans="2:13" ht="17.25" customHeight="1">
      <c r="B135" s="263" t="s">
        <v>565</v>
      </c>
      <c r="C135" s="261"/>
      <c r="D135" s="261"/>
      <c r="E135" s="261"/>
      <c r="F135" s="261"/>
      <c r="G135" s="261"/>
      <c r="H135" s="261"/>
      <c r="I135" s="261"/>
      <c r="J135" s="261"/>
      <c r="K135" s="261"/>
      <c r="L135" s="261"/>
      <c r="M135" s="261"/>
    </row>
  </sheetData>
  <mergeCells count="1">
    <mergeCell ref="B134:M134"/>
  </mergeCells>
  <phoneticPr fontId="0" type="noConversion"/>
  <printOptions horizontalCentered="1"/>
  <pageMargins left="0.25" right="0" top="0.25" bottom="0.25" header="0" footer="0"/>
  <pageSetup scale="80"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35"/>
  <sheetViews>
    <sheetView workbookViewId="0"/>
  </sheetViews>
  <sheetFormatPr defaultRowHeight="15"/>
  <cols>
    <col min="1" max="1" width="2.83203125" style="2" customWidth="1"/>
    <col min="2" max="2" width="9" style="2" customWidth="1"/>
    <col min="3" max="3" width="13.6640625" style="2" bestFit="1" customWidth="1"/>
    <col min="4" max="4" width="12.1640625" style="2" bestFit="1" customWidth="1"/>
    <col min="5" max="5" width="10.6640625" style="2" customWidth="1"/>
    <col min="6" max="6" width="13.83203125" style="2" customWidth="1"/>
    <col min="7" max="7" width="11.33203125" style="2" bestFit="1" customWidth="1"/>
    <col min="8" max="8" width="15.33203125" style="2" customWidth="1"/>
    <col min="9" max="9" width="16.5" style="2" customWidth="1"/>
    <col min="10" max="10" width="7.5" style="2" bestFit="1" customWidth="1"/>
    <col min="11" max="11" width="10.5" style="2" bestFit="1" customWidth="1"/>
    <col min="12" max="12" width="14" style="2" bestFit="1" customWidth="1"/>
    <col min="13" max="13" width="13.6640625" style="2" customWidth="1"/>
    <col min="14" max="16384" width="9.33203125" style="2"/>
  </cols>
  <sheetData>
    <row r="2" spans="1:13">
      <c r="A2" s="212"/>
      <c r="B2" s="3" t="s">
        <v>287</v>
      </c>
      <c r="C2" s="4"/>
      <c r="D2" s="4"/>
      <c r="E2" s="4"/>
      <c r="F2" s="4"/>
      <c r="G2" s="4"/>
      <c r="H2" s="4"/>
      <c r="I2" s="4"/>
      <c r="J2" s="4"/>
      <c r="K2" s="4"/>
      <c r="L2" s="4"/>
      <c r="M2" s="4"/>
    </row>
    <row r="3" spans="1:13" ht="15.75">
      <c r="B3" s="5" t="s">
        <v>561</v>
      </c>
      <c r="C3" s="4"/>
      <c r="D3" s="4"/>
      <c r="E3" s="4"/>
      <c r="F3" s="4"/>
      <c r="G3" s="4"/>
      <c r="H3" s="4"/>
      <c r="I3" s="4"/>
      <c r="J3" s="4"/>
      <c r="K3" s="4"/>
      <c r="L3" s="4"/>
      <c r="M3" s="4"/>
    </row>
    <row r="4" spans="1:13">
      <c r="B4" s="3" t="s">
        <v>612</v>
      </c>
      <c r="C4" s="4"/>
      <c r="D4" s="4"/>
      <c r="E4" s="4"/>
      <c r="F4" s="4"/>
      <c r="G4" s="4"/>
      <c r="H4" s="4"/>
      <c r="I4" s="4"/>
      <c r="J4" s="4"/>
      <c r="K4" s="4"/>
      <c r="L4" s="4"/>
      <c r="M4" s="4"/>
    </row>
    <row r="5" spans="1:13" ht="90">
      <c r="B5" s="29" t="s">
        <v>157</v>
      </c>
      <c r="C5" s="30" t="s">
        <v>279</v>
      </c>
      <c r="D5" s="72" t="s">
        <v>560</v>
      </c>
      <c r="E5" s="31" t="s">
        <v>301</v>
      </c>
      <c r="F5" s="31" t="s">
        <v>286</v>
      </c>
      <c r="G5" s="29" t="s">
        <v>280</v>
      </c>
      <c r="H5" s="31" t="s">
        <v>302</v>
      </c>
      <c r="I5" s="31" t="s">
        <v>300</v>
      </c>
      <c r="J5" s="32" t="s">
        <v>281</v>
      </c>
      <c r="K5" s="32" t="s">
        <v>282</v>
      </c>
      <c r="L5" s="32" t="s">
        <v>283</v>
      </c>
      <c r="M5" s="33" t="s">
        <v>299</v>
      </c>
    </row>
    <row r="6" spans="1:13">
      <c r="B6" s="8" t="s">
        <v>158</v>
      </c>
      <c r="C6" s="180">
        <v>21.9</v>
      </c>
      <c r="D6" s="180">
        <v>11.2</v>
      </c>
      <c r="E6" s="180">
        <v>35.9</v>
      </c>
      <c r="F6" s="180">
        <v>8.6</v>
      </c>
      <c r="G6" s="180">
        <v>14.1</v>
      </c>
      <c r="H6" s="180">
        <v>83.4</v>
      </c>
      <c r="I6" s="180">
        <v>103.3</v>
      </c>
      <c r="J6" s="181" t="s">
        <v>284</v>
      </c>
      <c r="K6" s="181" t="s">
        <v>284</v>
      </c>
      <c r="L6" s="181" t="s">
        <v>284</v>
      </c>
      <c r="M6" s="181" t="s">
        <v>284</v>
      </c>
    </row>
    <row r="7" spans="1:13">
      <c r="B7" s="8" t="s">
        <v>180</v>
      </c>
      <c r="C7" s="180">
        <v>20.399999999999999</v>
      </c>
      <c r="D7" s="180">
        <v>12.7</v>
      </c>
      <c r="E7" s="180">
        <v>26.2</v>
      </c>
      <c r="F7" s="180">
        <v>6.6</v>
      </c>
      <c r="G7" s="180">
        <v>3.2</v>
      </c>
      <c r="H7" s="180">
        <v>87.5</v>
      </c>
      <c r="I7" s="180">
        <v>103.6</v>
      </c>
      <c r="J7" s="181" t="s">
        <v>284</v>
      </c>
      <c r="K7" s="180">
        <v>3.6</v>
      </c>
      <c r="L7" s="181" t="s">
        <v>284</v>
      </c>
      <c r="M7" s="181" t="s">
        <v>284</v>
      </c>
    </row>
    <row r="8" spans="1:13">
      <c r="B8" s="8" t="s">
        <v>181</v>
      </c>
      <c r="C8" s="180">
        <v>20.2</v>
      </c>
      <c r="D8" s="180">
        <v>11.1</v>
      </c>
      <c r="E8" s="180">
        <v>24.3</v>
      </c>
      <c r="F8" s="180">
        <v>11.6</v>
      </c>
      <c r="G8" s="180">
        <v>9.5</v>
      </c>
      <c r="H8" s="180">
        <v>83.6</v>
      </c>
      <c r="I8" s="180">
        <v>98.5</v>
      </c>
      <c r="J8" s="181" t="s">
        <v>284</v>
      </c>
      <c r="K8" s="180">
        <v>4.5999999999999996</v>
      </c>
      <c r="L8" s="181" t="s">
        <v>284</v>
      </c>
      <c r="M8" s="181" t="s">
        <v>284</v>
      </c>
    </row>
    <row r="9" spans="1:13">
      <c r="B9" s="8" t="s">
        <v>182</v>
      </c>
      <c r="C9" s="180">
        <v>27</v>
      </c>
      <c r="D9" s="180">
        <v>7.9</v>
      </c>
      <c r="E9" s="180">
        <v>23.9</v>
      </c>
      <c r="F9" s="180">
        <v>15.1</v>
      </c>
      <c r="G9" s="180">
        <v>6.9</v>
      </c>
      <c r="H9" s="180">
        <v>84.9</v>
      </c>
      <c r="I9" s="180">
        <v>101</v>
      </c>
      <c r="J9" s="181" t="s">
        <v>284</v>
      </c>
      <c r="K9" s="180">
        <v>5.2</v>
      </c>
      <c r="L9" s="181" t="s">
        <v>284</v>
      </c>
      <c r="M9" s="181" t="s">
        <v>284</v>
      </c>
    </row>
    <row r="10" spans="1:13">
      <c r="B10" s="8" t="s">
        <v>183</v>
      </c>
      <c r="C10" s="180">
        <v>20</v>
      </c>
      <c r="D10" s="180">
        <v>8.1</v>
      </c>
      <c r="E10" s="180">
        <v>24.9</v>
      </c>
      <c r="F10" s="180">
        <v>5.7</v>
      </c>
      <c r="G10" s="180">
        <v>7.5</v>
      </c>
      <c r="H10" s="180">
        <v>89.5</v>
      </c>
      <c r="I10" s="180">
        <v>107.2</v>
      </c>
      <c r="J10" s="181" t="s">
        <v>284</v>
      </c>
      <c r="K10" s="180">
        <v>4</v>
      </c>
      <c r="L10" s="181" t="s">
        <v>284</v>
      </c>
      <c r="M10" s="181" t="s">
        <v>284</v>
      </c>
    </row>
    <row r="11" spans="1:13">
      <c r="B11" s="8" t="s">
        <v>184</v>
      </c>
      <c r="C11" s="180">
        <v>18.3</v>
      </c>
      <c r="D11" s="180">
        <v>4.7</v>
      </c>
      <c r="E11" s="180">
        <v>24.3</v>
      </c>
      <c r="F11" s="180">
        <v>5</v>
      </c>
      <c r="G11" s="180">
        <v>4.7</v>
      </c>
      <c r="H11" s="180">
        <v>87.5</v>
      </c>
      <c r="I11" s="180">
        <v>104.5</v>
      </c>
      <c r="J11" s="181" t="s">
        <v>284</v>
      </c>
      <c r="K11" s="180">
        <v>3.5</v>
      </c>
      <c r="L11" s="181" t="s">
        <v>284</v>
      </c>
      <c r="M11" s="181" t="s">
        <v>284</v>
      </c>
    </row>
    <row r="12" spans="1:13">
      <c r="B12" s="8" t="s">
        <v>185</v>
      </c>
      <c r="C12" s="180">
        <v>17.8</v>
      </c>
      <c r="D12" s="180">
        <v>8.6</v>
      </c>
      <c r="E12" s="180">
        <v>27.2</v>
      </c>
      <c r="F12" s="180">
        <v>17.7</v>
      </c>
      <c r="G12" s="180">
        <v>9.5</v>
      </c>
      <c r="H12" s="180">
        <v>86.8</v>
      </c>
      <c r="I12" s="180">
        <v>103.1</v>
      </c>
      <c r="J12" s="181" t="s">
        <v>284</v>
      </c>
      <c r="K12" s="180">
        <v>3.4</v>
      </c>
      <c r="L12" s="181" t="s">
        <v>284</v>
      </c>
      <c r="M12" s="181" t="s">
        <v>284</v>
      </c>
    </row>
    <row r="13" spans="1:13">
      <c r="B13" s="8" t="s">
        <v>186</v>
      </c>
      <c r="C13" s="180">
        <v>15.6</v>
      </c>
      <c r="D13" s="180">
        <v>5.9</v>
      </c>
      <c r="E13" s="180">
        <v>22.1</v>
      </c>
      <c r="F13" s="180">
        <v>8.3000000000000007</v>
      </c>
      <c r="G13" s="180">
        <v>9.5</v>
      </c>
      <c r="H13" s="180">
        <v>86.8</v>
      </c>
      <c r="I13" s="180">
        <v>101.3</v>
      </c>
      <c r="J13" s="181" t="s">
        <v>284</v>
      </c>
      <c r="K13" s="180">
        <v>3.6</v>
      </c>
      <c r="L13" s="181" t="s">
        <v>284</v>
      </c>
      <c r="M13" s="181" t="s">
        <v>284</v>
      </c>
    </row>
    <row r="14" spans="1:13">
      <c r="B14" s="8" t="s">
        <v>187</v>
      </c>
      <c r="C14" s="180">
        <v>12.6</v>
      </c>
      <c r="D14" s="180">
        <v>7.1</v>
      </c>
      <c r="E14" s="180">
        <v>25.1</v>
      </c>
      <c r="F14" s="180">
        <v>11.2</v>
      </c>
      <c r="G14" s="180">
        <v>4.4000000000000004</v>
      </c>
      <c r="H14" s="180">
        <v>82.3</v>
      </c>
      <c r="I14" s="180">
        <v>99</v>
      </c>
      <c r="J14" s="181" t="s">
        <v>284</v>
      </c>
      <c r="K14" s="180">
        <v>4.5</v>
      </c>
      <c r="L14" s="181" t="s">
        <v>284</v>
      </c>
      <c r="M14" s="181" t="s">
        <v>284</v>
      </c>
    </row>
    <row r="15" spans="1:13">
      <c r="B15" s="8" t="s">
        <v>188</v>
      </c>
      <c r="C15" s="180">
        <v>14.3</v>
      </c>
      <c r="D15" s="180">
        <v>9.9</v>
      </c>
      <c r="E15" s="180">
        <v>23.6</v>
      </c>
      <c r="F15" s="180">
        <v>7.8</v>
      </c>
      <c r="G15" s="180">
        <v>9.6999999999999993</v>
      </c>
      <c r="H15" s="180">
        <v>80.7</v>
      </c>
      <c r="I15" s="180">
        <v>94.9</v>
      </c>
      <c r="J15" s="181" t="s">
        <v>284</v>
      </c>
      <c r="K15" s="180">
        <v>4.8</v>
      </c>
      <c r="L15" s="181" t="s">
        <v>284</v>
      </c>
      <c r="M15" s="181" t="s">
        <v>284</v>
      </c>
    </row>
    <row r="16" spans="1:13">
      <c r="B16" s="11"/>
      <c r="C16" s="180"/>
      <c r="D16" s="180"/>
      <c r="E16" s="180"/>
      <c r="F16" s="183"/>
      <c r="G16" s="180"/>
      <c r="H16" s="21"/>
      <c r="I16" s="21"/>
      <c r="J16" s="21"/>
      <c r="K16" s="21"/>
      <c r="L16" s="181"/>
      <c r="M16" s="181"/>
    </row>
    <row r="17" spans="2:13">
      <c r="B17" s="8" t="s">
        <v>159</v>
      </c>
      <c r="C17" s="180">
        <v>17.600000000000001</v>
      </c>
      <c r="D17" s="180">
        <v>10.6</v>
      </c>
      <c r="E17" s="180">
        <v>23.3</v>
      </c>
      <c r="F17" s="180">
        <v>11.3</v>
      </c>
      <c r="G17" s="180">
        <v>8.9</v>
      </c>
      <c r="H17" s="180">
        <v>80.900000000000006</v>
      </c>
      <c r="I17" s="180">
        <v>98.1</v>
      </c>
      <c r="J17" s="180">
        <v>1.9</v>
      </c>
      <c r="K17" s="180">
        <v>2.2999999999999998</v>
      </c>
      <c r="L17" s="181" t="s">
        <v>284</v>
      </c>
      <c r="M17" s="181" t="s">
        <v>284</v>
      </c>
    </row>
    <row r="18" spans="2:13">
      <c r="B18" s="8" t="s">
        <v>189</v>
      </c>
      <c r="C18" s="180">
        <v>16.3</v>
      </c>
      <c r="D18" s="180">
        <v>7.2</v>
      </c>
      <c r="E18" s="180">
        <v>19</v>
      </c>
      <c r="F18" s="180">
        <v>8.8000000000000007</v>
      </c>
      <c r="G18" s="180">
        <v>6.9</v>
      </c>
      <c r="H18" s="180">
        <v>78.900000000000006</v>
      </c>
      <c r="I18" s="180">
        <v>95.5</v>
      </c>
      <c r="J18" s="180">
        <v>1.9</v>
      </c>
      <c r="K18" s="180">
        <v>3.6</v>
      </c>
      <c r="L18" s="181" t="s">
        <v>284</v>
      </c>
      <c r="M18" s="181" t="s">
        <v>284</v>
      </c>
    </row>
    <row r="19" spans="2:13">
      <c r="B19" s="8" t="s">
        <v>190</v>
      </c>
      <c r="C19" s="180">
        <v>15.6</v>
      </c>
      <c r="D19" s="180">
        <v>6.2</v>
      </c>
      <c r="E19" s="180">
        <v>17.899999999999999</v>
      </c>
      <c r="F19" s="180">
        <v>8.5</v>
      </c>
      <c r="G19" s="180">
        <v>4</v>
      </c>
      <c r="H19" s="180">
        <v>76.8</v>
      </c>
      <c r="I19" s="180">
        <v>92</v>
      </c>
      <c r="J19" s="180">
        <v>1.7</v>
      </c>
      <c r="K19" s="180">
        <v>3.1</v>
      </c>
      <c r="L19" s="181" t="s">
        <v>284</v>
      </c>
      <c r="M19" s="181" t="s">
        <v>284</v>
      </c>
    </row>
    <row r="20" spans="2:13">
      <c r="B20" s="8" t="s">
        <v>191</v>
      </c>
      <c r="C20" s="180">
        <v>22</v>
      </c>
      <c r="D20" s="180">
        <v>9.1999999999999993</v>
      </c>
      <c r="E20" s="180">
        <v>17.5</v>
      </c>
      <c r="F20" s="180">
        <v>9.5</v>
      </c>
      <c r="G20" s="180">
        <v>8.4</v>
      </c>
      <c r="H20" s="180">
        <v>73.099999999999994</v>
      </c>
      <c r="I20" s="180">
        <v>88.1</v>
      </c>
      <c r="J20" s="180">
        <v>1.5</v>
      </c>
      <c r="K20" s="180">
        <v>4.5999999999999996</v>
      </c>
      <c r="L20" s="181" t="s">
        <v>284</v>
      </c>
      <c r="M20" s="181" t="s">
        <v>284</v>
      </c>
    </row>
    <row r="21" spans="2:13">
      <c r="B21" s="8" t="s">
        <v>192</v>
      </c>
      <c r="C21" s="180">
        <v>16.100000000000001</v>
      </c>
      <c r="D21" s="180">
        <v>5.6</v>
      </c>
      <c r="E21" s="180">
        <v>12.7</v>
      </c>
      <c r="F21" s="180">
        <v>9.6</v>
      </c>
      <c r="G21" s="180">
        <v>5.7</v>
      </c>
      <c r="H21" s="180">
        <v>73.7</v>
      </c>
      <c r="I21" s="180">
        <v>88.8</v>
      </c>
      <c r="J21" s="180">
        <v>1.4</v>
      </c>
      <c r="K21" s="180">
        <v>5.3</v>
      </c>
      <c r="L21" s="181" t="s">
        <v>284</v>
      </c>
      <c r="M21" s="181" t="s">
        <v>284</v>
      </c>
    </row>
    <row r="22" spans="2:13">
      <c r="B22" s="8" t="s">
        <v>193</v>
      </c>
      <c r="C22" s="180">
        <v>10.9</v>
      </c>
      <c r="D22" s="180">
        <v>3.3</v>
      </c>
      <c r="E22" s="180">
        <v>10.9</v>
      </c>
      <c r="F22" s="180">
        <v>7.3</v>
      </c>
      <c r="G22" s="180">
        <v>3.1</v>
      </c>
      <c r="H22" s="180">
        <v>78</v>
      </c>
      <c r="I22" s="180">
        <v>92.2</v>
      </c>
      <c r="J22" s="180">
        <v>1.2</v>
      </c>
      <c r="K22" s="180">
        <v>5.3</v>
      </c>
      <c r="L22" s="181" t="s">
        <v>284</v>
      </c>
      <c r="M22" s="181" t="s">
        <v>284</v>
      </c>
    </row>
    <row r="23" spans="2:13">
      <c r="B23" s="8" t="s">
        <v>194</v>
      </c>
      <c r="C23" s="180">
        <v>15.2</v>
      </c>
      <c r="D23" s="180">
        <v>5.3</v>
      </c>
      <c r="E23" s="180">
        <v>12.8</v>
      </c>
      <c r="F23" s="180">
        <v>6.9</v>
      </c>
      <c r="G23" s="180">
        <v>10.9</v>
      </c>
      <c r="H23" s="180">
        <v>77.400000000000006</v>
      </c>
      <c r="I23" s="180">
        <v>92.3</v>
      </c>
      <c r="J23" s="180">
        <v>4.5999999999999996</v>
      </c>
      <c r="K23" s="180">
        <v>6.7</v>
      </c>
      <c r="L23" s="181" t="s">
        <v>284</v>
      </c>
      <c r="M23" s="181" t="s">
        <v>284</v>
      </c>
    </row>
    <row r="24" spans="2:13">
      <c r="B24" s="8" t="s">
        <v>195</v>
      </c>
      <c r="C24" s="180">
        <v>24.9</v>
      </c>
      <c r="D24" s="180">
        <v>10</v>
      </c>
      <c r="E24" s="180">
        <v>11.3</v>
      </c>
      <c r="F24" s="180">
        <v>10.6</v>
      </c>
      <c r="G24" s="180">
        <v>7.6</v>
      </c>
      <c r="H24" s="180">
        <v>81.5</v>
      </c>
      <c r="I24" s="180">
        <v>97</v>
      </c>
      <c r="J24" s="180">
        <v>1.4</v>
      </c>
      <c r="K24" s="180">
        <v>7.1</v>
      </c>
      <c r="L24" s="181" t="s">
        <v>284</v>
      </c>
      <c r="M24" s="181" t="s">
        <v>284</v>
      </c>
    </row>
    <row r="25" spans="2:13">
      <c r="B25" s="8" t="s">
        <v>196</v>
      </c>
      <c r="C25" s="180">
        <v>19.600000000000001</v>
      </c>
      <c r="D25" s="180">
        <v>5.2</v>
      </c>
      <c r="E25" s="180">
        <v>9.6</v>
      </c>
      <c r="F25" s="180">
        <v>14.2</v>
      </c>
      <c r="G25" s="180">
        <v>7.7</v>
      </c>
      <c r="H25" s="180">
        <v>87.5</v>
      </c>
      <c r="I25" s="180">
        <v>103.3</v>
      </c>
      <c r="J25" s="180">
        <v>1.8</v>
      </c>
      <c r="K25" s="180">
        <v>9.1</v>
      </c>
      <c r="L25" s="181" t="s">
        <v>284</v>
      </c>
      <c r="M25" s="181" t="s">
        <v>284</v>
      </c>
    </row>
    <row r="26" spans="2:13">
      <c r="B26" s="8" t="s">
        <v>197</v>
      </c>
      <c r="C26" s="180">
        <v>21.3</v>
      </c>
      <c r="D26" s="180">
        <v>5</v>
      </c>
      <c r="E26" s="180">
        <v>7.6</v>
      </c>
      <c r="F26" s="180">
        <v>4.8</v>
      </c>
      <c r="G26" s="180">
        <v>5.0999999999999996</v>
      </c>
      <c r="H26" s="180">
        <v>73.099999999999994</v>
      </c>
      <c r="I26" s="180">
        <v>87.3</v>
      </c>
      <c r="J26" s="180">
        <v>2.2000000000000002</v>
      </c>
      <c r="K26" s="180">
        <v>8.1999999999999993</v>
      </c>
      <c r="L26" s="181" t="s">
        <v>284</v>
      </c>
      <c r="M26" s="181" t="s">
        <v>284</v>
      </c>
    </row>
    <row r="27" spans="2:13">
      <c r="B27" s="11"/>
      <c r="C27" s="180"/>
      <c r="D27" s="180"/>
      <c r="E27" s="180"/>
      <c r="F27" s="180"/>
      <c r="G27" s="183"/>
      <c r="H27" s="180"/>
      <c r="I27" s="180"/>
      <c r="J27" s="183"/>
      <c r="K27" s="180"/>
      <c r="L27" s="180"/>
      <c r="M27" s="181"/>
    </row>
    <row r="28" spans="2:13">
      <c r="B28" s="8" t="s">
        <v>160</v>
      </c>
      <c r="C28" s="180">
        <v>24.2</v>
      </c>
      <c r="D28" s="180">
        <v>8.3000000000000007</v>
      </c>
      <c r="E28" s="180">
        <v>8.1</v>
      </c>
      <c r="F28" s="180">
        <v>13.9</v>
      </c>
      <c r="G28" s="180">
        <v>11.9</v>
      </c>
      <c r="H28" s="180">
        <v>72.099999999999994</v>
      </c>
      <c r="I28" s="180">
        <v>85.8</v>
      </c>
      <c r="J28" s="180">
        <v>0.8</v>
      </c>
      <c r="K28" s="180">
        <v>8.4</v>
      </c>
      <c r="L28" s="181" t="s">
        <v>284</v>
      </c>
      <c r="M28" s="181" t="s">
        <v>284</v>
      </c>
    </row>
    <row r="29" spans="2:13">
      <c r="B29" s="8" t="s">
        <v>198</v>
      </c>
      <c r="C29" s="180">
        <v>25.2</v>
      </c>
      <c r="D29" s="180">
        <v>8.8000000000000007</v>
      </c>
      <c r="E29" s="180">
        <v>7.5</v>
      </c>
      <c r="F29" s="180">
        <v>8.3000000000000007</v>
      </c>
      <c r="G29" s="180">
        <v>1.5</v>
      </c>
      <c r="H29" s="180">
        <v>60.4</v>
      </c>
      <c r="I29" s="180">
        <v>72.3</v>
      </c>
      <c r="J29" s="180">
        <v>2.6</v>
      </c>
      <c r="K29" s="180">
        <v>5.9</v>
      </c>
      <c r="L29" s="180">
        <v>0.4</v>
      </c>
      <c r="M29" s="181" t="s">
        <v>284</v>
      </c>
    </row>
    <row r="30" spans="2:13">
      <c r="B30" s="8" t="s">
        <v>199</v>
      </c>
      <c r="C30" s="180">
        <v>15.9</v>
      </c>
      <c r="D30" s="180">
        <v>5.6</v>
      </c>
      <c r="E30" s="180">
        <v>4.9000000000000004</v>
      </c>
      <c r="F30" s="180">
        <v>5.9</v>
      </c>
      <c r="G30" s="180">
        <v>5.9</v>
      </c>
      <c r="H30" s="180">
        <v>57.2</v>
      </c>
      <c r="I30" s="180">
        <v>68</v>
      </c>
      <c r="J30" s="180">
        <v>0.5</v>
      </c>
      <c r="K30" s="180">
        <v>4.7</v>
      </c>
      <c r="L30" s="180">
        <v>0.2</v>
      </c>
      <c r="M30" s="181" t="s">
        <v>284</v>
      </c>
    </row>
    <row r="31" spans="2:13">
      <c r="B31" s="8" t="s">
        <v>200</v>
      </c>
      <c r="C31" s="180">
        <v>16.8</v>
      </c>
      <c r="D31" s="180">
        <v>7.6</v>
      </c>
      <c r="E31" s="180">
        <v>5</v>
      </c>
      <c r="F31" s="180">
        <v>8</v>
      </c>
      <c r="G31" s="180">
        <v>6.4</v>
      </c>
      <c r="H31" s="180">
        <v>59.9</v>
      </c>
      <c r="I31" s="180">
        <v>70.599999999999994</v>
      </c>
      <c r="J31" s="180">
        <v>0.5</v>
      </c>
      <c r="K31" s="180">
        <v>6.8</v>
      </c>
      <c r="L31" s="181" t="s">
        <v>288</v>
      </c>
      <c r="M31" s="181" t="s">
        <v>284</v>
      </c>
    </row>
    <row r="32" spans="2:13">
      <c r="B32" s="8" t="s">
        <v>201</v>
      </c>
      <c r="C32" s="180">
        <v>11.4</v>
      </c>
      <c r="D32" s="180">
        <v>6.4</v>
      </c>
      <c r="E32" s="180">
        <v>3.6</v>
      </c>
      <c r="F32" s="180">
        <v>4.0999999999999996</v>
      </c>
      <c r="G32" s="180">
        <v>5.3</v>
      </c>
      <c r="H32" s="180">
        <v>59.8</v>
      </c>
      <c r="I32" s="180">
        <v>71.3</v>
      </c>
      <c r="J32" s="180">
        <v>3</v>
      </c>
      <c r="K32" s="180">
        <v>7</v>
      </c>
      <c r="L32" s="180">
        <v>0.3</v>
      </c>
      <c r="M32" s="181" t="s">
        <v>284</v>
      </c>
    </row>
    <row r="33" spans="2:13">
      <c r="B33" s="8" t="s">
        <v>202</v>
      </c>
      <c r="C33" s="180">
        <v>8.4</v>
      </c>
      <c r="D33" s="180">
        <v>4.9000000000000004</v>
      </c>
      <c r="E33" s="180">
        <v>3.7</v>
      </c>
      <c r="F33" s="180">
        <v>6.1</v>
      </c>
      <c r="G33" s="180">
        <v>1.6</v>
      </c>
      <c r="H33" s="180">
        <v>56.6</v>
      </c>
      <c r="I33" s="180">
        <v>66.5</v>
      </c>
      <c r="J33" s="180">
        <v>0.7</v>
      </c>
      <c r="K33" s="180">
        <v>6.6</v>
      </c>
      <c r="L33" s="180">
        <v>0.6</v>
      </c>
      <c r="M33" s="181" t="s">
        <v>284</v>
      </c>
    </row>
    <row r="34" spans="2:13">
      <c r="B34" s="8" t="s">
        <v>203</v>
      </c>
      <c r="C34" s="180">
        <v>15.5</v>
      </c>
      <c r="D34" s="180">
        <v>5.4</v>
      </c>
      <c r="E34" s="180">
        <v>2.7</v>
      </c>
      <c r="F34" s="180">
        <v>8.1</v>
      </c>
      <c r="G34" s="180">
        <v>13.2</v>
      </c>
      <c r="H34" s="180">
        <v>59.5</v>
      </c>
      <c r="I34" s="180">
        <v>69.5</v>
      </c>
      <c r="J34" s="180">
        <v>0.8</v>
      </c>
      <c r="K34" s="180">
        <v>7.5</v>
      </c>
      <c r="L34" s="180">
        <v>0.3</v>
      </c>
      <c r="M34" s="181" t="s">
        <v>284</v>
      </c>
    </row>
    <row r="35" spans="2:13">
      <c r="B35" s="8" t="s">
        <v>204</v>
      </c>
      <c r="C35" s="180">
        <v>11.5</v>
      </c>
      <c r="D35" s="180">
        <v>3.7</v>
      </c>
      <c r="E35" s="180">
        <v>2.1</v>
      </c>
      <c r="F35" s="180">
        <v>4.5</v>
      </c>
      <c r="G35" s="180">
        <v>1.5</v>
      </c>
      <c r="H35" s="180">
        <v>56</v>
      </c>
      <c r="I35" s="180">
        <v>65.7</v>
      </c>
      <c r="J35" s="180">
        <v>1.5</v>
      </c>
      <c r="K35" s="180">
        <v>6.8</v>
      </c>
      <c r="L35" s="180">
        <v>0.4</v>
      </c>
      <c r="M35" s="181" t="s">
        <v>284</v>
      </c>
    </row>
    <row r="36" spans="2:13">
      <c r="B36" s="8" t="s">
        <v>205</v>
      </c>
      <c r="C36" s="180">
        <v>8.3000000000000007</v>
      </c>
      <c r="D36" s="180">
        <v>3.9</v>
      </c>
      <c r="E36" s="180">
        <v>1.8</v>
      </c>
      <c r="F36" s="180">
        <v>4.8</v>
      </c>
      <c r="G36" s="180">
        <v>6.6</v>
      </c>
      <c r="H36" s="180">
        <v>57.4</v>
      </c>
      <c r="I36" s="180">
        <v>67.5</v>
      </c>
      <c r="J36" s="180">
        <v>0.6</v>
      </c>
      <c r="K36" s="180">
        <v>8.4</v>
      </c>
      <c r="L36" s="180">
        <v>0.4</v>
      </c>
      <c r="M36" s="181" t="s">
        <v>284</v>
      </c>
    </row>
    <row r="37" spans="2:13">
      <c r="B37" s="8" t="s">
        <v>206</v>
      </c>
      <c r="C37" s="180">
        <v>10.5</v>
      </c>
      <c r="D37" s="180">
        <v>3.1</v>
      </c>
      <c r="E37" s="180">
        <v>1.7</v>
      </c>
      <c r="F37" s="180">
        <v>5.4</v>
      </c>
      <c r="G37" s="180">
        <v>3.1</v>
      </c>
      <c r="H37" s="180">
        <v>56.8</v>
      </c>
      <c r="I37" s="180">
        <v>66.5</v>
      </c>
      <c r="J37" s="180">
        <v>1.1000000000000001</v>
      </c>
      <c r="K37" s="180">
        <v>8.4</v>
      </c>
      <c r="L37" s="180">
        <v>0.4</v>
      </c>
      <c r="M37" s="181" t="s">
        <v>284</v>
      </c>
    </row>
    <row r="38" spans="2:13">
      <c r="B38" s="11"/>
      <c r="C38" s="180"/>
      <c r="D38" s="180"/>
      <c r="E38" s="180"/>
      <c r="F38" s="180"/>
      <c r="G38" s="180"/>
      <c r="H38" s="180"/>
      <c r="I38" s="180"/>
      <c r="J38" s="180"/>
      <c r="K38" s="180"/>
      <c r="L38" s="180"/>
      <c r="M38" s="181"/>
    </row>
    <row r="39" spans="2:13">
      <c r="B39" s="8" t="s">
        <v>161</v>
      </c>
      <c r="C39" s="180">
        <v>6.2</v>
      </c>
      <c r="D39" s="180">
        <v>2.7</v>
      </c>
      <c r="E39" s="180">
        <v>1.8</v>
      </c>
      <c r="F39" s="180">
        <v>3.6</v>
      </c>
      <c r="G39" s="180">
        <v>4.8</v>
      </c>
      <c r="H39" s="180">
        <v>50.5</v>
      </c>
      <c r="I39" s="180">
        <v>60.1</v>
      </c>
      <c r="J39" s="180">
        <v>0.8</v>
      </c>
      <c r="K39" s="180">
        <v>8.1999999999999993</v>
      </c>
      <c r="L39" s="180">
        <v>0.2</v>
      </c>
      <c r="M39" s="181" t="s">
        <v>284</v>
      </c>
    </row>
    <row r="40" spans="2:13">
      <c r="B40" s="8" t="s">
        <v>207</v>
      </c>
      <c r="C40" s="180">
        <v>3.5</v>
      </c>
      <c r="D40" s="180">
        <v>2.5</v>
      </c>
      <c r="E40" s="180">
        <v>1.5</v>
      </c>
      <c r="F40" s="180">
        <v>3.9</v>
      </c>
      <c r="G40" s="180">
        <v>0.6</v>
      </c>
      <c r="H40" s="180">
        <v>46.3</v>
      </c>
      <c r="I40" s="180">
        <v>54.5</v>
      </c>
      <c r="J40" s="180">
        <v>2.2000000000000002</v>
      </c>
      <c r="K40" s="180">
        <v>7.4</v>
      </c>
      <c r="L40" s="181" t="s">
        <v>288</v>
      </c>
      <c r="M40" s="181" t="s">
        <v>284</v>
      </c>
    </row>
    <row r="41" spans="2:13">
      <c r="B41" s="8" t="s">
        <v>208</v>
      </c>
      <c r="C41" s="180">
        <v>2.2000000000000002</v>
      </c>
      <c r="D41" s="180">
        <v>2.2999999999999998</v>
      </c>
      <c r="E41" s="180">
        <v>1.1000000000000001</v>
      </c>
      <c r="F41" s="180">
        <v>4</v>
      </c>
      <c r="G41" s="180">
        <v>3.7</v>
      </c>
      <c r="H41" s="180">
        <v>42.7</v>
      </c>
      <c r="I41" s="180">
        <v>50</v>
      </c>
      <c r="J41" s="180">
        <v>0.5</v>
      </c>
      <c r="K41" s="180">
        <v>7.7</v>
      </c>
      <c r="L41" s="181" t="s">
        <v>288</v>
      </c>
      <c r="M41" s="181" t="s">
        <v>284</v>
      </c>
    </row>
    <row r="42" spans="2:13">
      <c r="B42" s="8" t="s">
        <v>209</v>
      </c>
      <c r="C42" s="180">
        <v>2.2999999999999998</v>
      </c>
      <c r="D42" s="180">
        <v>3.2</v>
      </c>
      <c r="E42" s="180">
        <v>1</v>
      </c>
      <c r="F42" s="180">
        <v>3.1</v>
      </c>
      <c r="G42" s="180">
        <v>2.2000000000000002</v>
      </c>
      <c r="H42" s="180">
        <v>40.200000000000003</v>
      </c>
      <c r="I42" s="180">
        <v>47.3</v>
      </c>
      <c r="J42" s="181" t="s">
        <v>288</v>
      </c>
      <c r="K42" s="180">
        <v>6.6</v>
      </c>
      <c r="L42" s="180">
        <v>0.1</v>
      </c>
      <c r="M42" s="181" t="s">
        <v>284</v>
      </c>
    </row>
    <row r="43" spans="2:13">
      <c r="B43" s="8" t="s">
        <v>210</v>
      </c>
      <c r="C43" s="180">
        <v>0.8</v>
      </c>
      <c r="D43" s="180">
        <v>3.4</v>
      </c>
      <c r="E43" s="180">
        <v>1.3</v>
      </c>
      <c r="F43" s="180">
        <v>2.8</v>
      </c>
      <c r="G43" s="180">
        <v>0.7</v>
      </c>
      <c r="H43" s="180">
        <v>38.1</v>
      </c>
      <c r="I43" s="180">
        <v>43.9</v>
      </c>
      <c r="J43" s="180">
        <v>0.5</v>
      </c>
      <c r="K43" s="180">
        <v>8</v>
      </c>
      <c r="L43" s="180">
        <v>0.2</v>
      </c>
      <c r="M43" s="181" t="s">
        <v>284</v>
      </c>
    </row>
    <row r="44" spans="2:13">
      <c r="B44" s="8" t="s">
        <v>211</v>
      </c>
      <c r="C44" s="180">
        <v>1.1000000000000001</v>
      </c>
      <c r="D44" s="180">
        <v>1.9</v>
      </c>
      <c r="E44" s="180">
        <v>0.7</v>
      </c>
      <c r="F44" s="180">
        <v>2.6</v>
      </c>
      <c r="G44" s="180">
        <v>3.6</v>
      </c>
      <c r="H44" s="180">
        <v>34.5</v>
      </c>
      <c r="I44" s="180">
        <v>40.5</v>
      </c>
      <c r="J44" s="180">
        <v>0.6</v>
      </c>
      <c r="K44" s="180">
        <v>7.8</v>
      </c>
      <c r="L44" s="181" t="s">
        <v>288</v>
      </c>
      <c r="M44" s="181" t="s">
        <v>284</v>
      </c>
    </row>
    <row r="45" spans="2:13">
      <c r="B45" s="8" t="s">
        <v>212</v>
      </c>
      <c r="C45" s="180">
        <v>1</v>
      </c>
      <c r="D45" s="180">
        <v>2.2000000000000002</v>
      </c>
      <c r="E45" s="180">
        <v>0.7</v>
      </c>
      <c r="F45" s="180">
        <v>2.1</v>
      </c>
      <c r="G45" s="180">
        <v>0.2</v>
      </c>
      <c r="H45" s="180">
        <v>35.700000000000003</v>
      </c>
      <c r="I45" s="180">
        <v>41.3</v>
      </c>
      <c r="J45" s="180">
        <v>0.4</v>
      </c>
      <c r="K45" s="180">
        <v>7.7</v>
      </c>
      <c r="L45" s="180">
        <v>0.1</v>
      </c>
      <c r="M45" s="181" t="s">
        <v>284</v>
      </c>
    </row>
    <row r="46" spans="2:13">
      <c r="B46" s="8" t="s">
        <v>213</v>
      </c>
      <c r="C46" s="180">
        <v>1.4</v>
      </c>
      <c r="D46" s="180">
        <v>2.9</v>
      </c>
      <c r="E46" s="180">
        <v>0.6</v>
      </c>
      <c r="F46" s="180">
        <v>2.6</v>
      </c>
      <c r="G46" s="180">
        <v>0.2</v>
      </c>
      <c r="H46" s="180">
        <v>36.200000000000003</v>
      </c>
      <c r="I46" s="180">
        <v>41.3</v>
      </c>
      <c r="J46" s="180">
        <v>1</v>
      </c>
      <c r="K46" s="180">
        <v>7.8</v>
      </c>
      <c r="L46" s="180">
        <v>0.2</v>
      </c>
      <c r="M46" s="181" t="s">
        <v>284</v>
      </c>
    </row>
    <row r="47" spans="2:13">
      <c r="B47" s="8" t="s">
        <v>214</v>
      </c>
      <c r="C47" s="180">
        <v>0.9</v>
      </c>
      <c r="D47" s="180">
        <v>1.7</v>
      </c>
      <c r="E47" s="180">
        <v>0.4</v>
      </c>
      <c r="F47" s="180">
        <v>2.2000000000000002</v>
      </c>
      <c r="G47" s="180">
        <v>1.9</v>
      </c>
      <c r="H47" s="180">
        <v>31.6</v>
      </c>
      <c r="I47" s="180">
        <v>36.1</v>
      </c>
      <c r="J47" s="180">
        <v>0.2</v>
      </c>
      <c r="K47" s="180">
        <v>7.8</v>
      </c>
      <c r="L47" s="180">
        <v>0.2</v>
      </c>
      <c r="M47" s="181" t="s">
        <v>284</v>
      </c>
    </row>
    <row r="48" spans="2:13">
      <c r="B48" s="8" t="s">
        <v>215</v>
      </c>
      <c r="C48" s="180">
        <v>0.5</v>
      </c>
      <c r="D48" s="180">
        <v>1.3</v>
      </c>
      <c r="E48" s="180">
        <v>0.5</v>
      </c>
      <c r="F48" s="180">
        <v>1.5</v>
      </c>
      <c r="G48" s="180">
        <v>0.6</v>
      </c>
      <c r="H48" s="180">
        <v>31.7</v>
      </c>
      <c r="I48" s="180">
        <v>36.1</v>
      </c>
      <c r="J48" s="180">
        <v>0.8</v>
      </c>
      <c r="K48" s="180">
        <v>7.5</v>
      </c>
      <c r="L48" s="181" t="s">
        <v>288</v>
      </c>
      <c r="M48" s="181" t="s">
        <v>284</v>
      </c>
    </row>
    <row r="49" spans="2:13">
      <c r="B49" s="11"/>
      <c r="C49" s="180"/>
      <c r="D49" s="180"/>
      <c r="E49" s="180"/>
      <c r="F49" s="180"/>
      <c r="G49" s="180"/>
      <c r="H49" s="180"/>
      <c r="I49" s="180"/>
      <c r="J49" s="180"/>
      <c r="K49" s="180"/>
      <c r="L49" s="180"/>
      <c r="M49" s="181"/>
    </row>
    <row r="50" spans="2:13">
      <c r="B50" s="8" t="s">
        <v>162</v>
      </c>
      <c r="C50" s="180">
        <v>0.4</v>
      </c>
      <c r="D50" s="180">
        <v>0.8</v>
      </c>
      <c r="E50" s="180">
        <v>0.2</v>
      </c>
      <c r="F50" s="180">
        <v>1.1000000000000001</v>
      </c>
      <c r="G50" s="180">
        <v>0.4</v>
      </c>
      <c r="H50" s="180">
        <v>29.4</v>
      </c>
      <c r="I50" s="180">
        <v>33.299999999999997</v>
      </c>
      <c r="J50" s="180">
        <v>1.4</v>
      </c>
      <c r="K50" s="180">
        <v>11.2</v>
      </c>
      <c r="L50" s="181" t="s">
        <v>288</v>
      </c>
      <c r="M50" s="181" t="s">
        <v>284</v>
      </c>
    </row>
    <row r="51" spans="2:13">
      <c r="B51" s="8" t="s">
        <v>216</v>
      </c>
      <c r="C51" s="180">
        <v>0.3</v>
      </c>
      <c r="D51" s="180">
        <v>0.6</v>
      </c>
      <c r="E51" s="180">
        <v>0.3</v>
      </c>
      <c r="F51" s="180">
        <v>1.7</v>
      </c>
      <c r="G51" s="180">
        <v>1.2</v>
      </c>
      <c r="H51" s="180">
        <v>28.2</v>
      </c>
      <c r="I51" s="180">
        <v>31.7</v>
      </c>
      <c r="J51" s="180">
        <v>0.3</v>
      </c>
      <c r="K51" s="180">
        <v>9.9</v>
      </c>
      <c r="L51" s="181" t="s">
        <v>288</v>
      </c>
      <c r="M51" s="181" t="s">
        <v>284</v>
      </c>
    </row>
    <row r="52" spans="2:13">
      <c r="B52" s="8" t="s">
        <v>217</v>
      </c>
      <c r="C52" s="180">
        <v>0.4</v>
      </c>
      <c r="D52" s="180">
        <v>0.4</v>
      </c>
      <c r="E52" s="181" t="s">
        <v>288</v>
      </c>
      <c r="F52" s="180">
        <v>1.3</v>
      </c>
      <c r="G52" s="180">
        <v>0.1</v>
      </c>
      <c r="H52" s="180">
        <v>29.4</v>
      </c>
      <c r="I52" s="180">
        <v>33</v>
      </c>
      <c r="J52" s="180">
        <v>0.2</v>
      </c>
      <c r="K52" s="180">
        <v>10.1</v>
      </c>
      <c r="L52" s="180">
        <v>0.1</v>
      </c>
      <c r="M52" s="181" t="s">
        <v>284</v>
      </c>
    </row>
    <row r="53" spans="2:13">
      <c r="B53" s="8" t="s">
        <v>218</v>
      </c>
      <c r="C53" s="180">
        <v>0.4</v>
      </c>
      <c r="D53" s="180">
        <v>0.2</v>
      </c>
      <c r="E53" s="180">
        <v>0.2</v>
      </c>
      <c r="F53" s="180">
        <v>1.9</v>
      </c>
      <c r="G53" s="180">
        <v>1.7</v>
      </c>
      <c r="H53" s="180">
        <v>29.5</v>
      </c>
      <c r="I53" s="180">
        <v>33.5</v>
      </c>
      <c r="J53" s="180">
        <v>0.5</v>
      </c>
      <c r="K53" s="180">
        <v>10.8</v>
      </c>
      <c r="L53" s="181" t="s">
        <v>288</v>
      </c>
      <c r="M53" s="181" t="s">
        <v>284</v>
      </c>
    </row>
    <row r="54" spans="2:13">
      <c r="B54" s="8" t="s">
        <v>219</v>
      </c>
      <c r="C54" s="180">
        <v>0.6</v>
      </c>
      <c r="D54" s="180">
        <v>0.1</v>
      </c>
      <c r="E54" s="180">
        <v>0.1</v>
      </c>
      <c r="F54" s="180">
        <v>0.6</v>
      </c>
      <c r="G54" s="180">
        <v>0.9</v>
      </c>
      <c r="H54" s="180">
        <v>28.7</v>
      </c>
      <c r="I54" s="180">
        <v>32.5</v>
      </c>
      <c r="J54" s="180">
        <v>0.8</v>
      </c>
      <c r="K54" s="180">
        <v>10.1</v>
      </c>
      <c r="L54" s="181" t="s">
        <v>288</v>
      </c>
      <c r="M54" s="181" t="s">
        <v>284</v>
      </c>
    </row>
    <row r="55" spans="2:13">
      <c r="B55" s="8" t="s">
        <v>220</v>
      </c>
      <c r="C55" s="180">
        <v>0.8</v>
      </c>
      <c r="D55" s="180">
        <v>0.2</v>
      </c>
      <c r="E55" s="181" t="s">
        <v>288</v>
      </c>
      <c r="F55" s="180">
        <v>0.7</v>
      </c>
      <c r="G55" s="180">
        <v>0.2</v>
      </c>
      <c r="H55" s="180">
        <v>29.3</v>
      </c>
      <c r="I55" s="180">
        <v>32.299999999999997</v>
      </c>
      <c r="J55" s="180">
        <v>0.4</v>
      </c>
      <c r="K55" s="180">
        <v>9.6999999999999993</v>
      </c>
      <c r="L55" s="181" t="s">
        <v>288</v>
      </c>
      <c r="M55" s="181" t="s">
        <v>284</v>
      </c>
    </row>
    <row r="56" spans="2:13">
      <c r="B56" s="8" t="s">
        <v>221</v>
      </c>
      <c r="C56" s="180">
        <v>0.5</v>
      </c>
      <c r="D56" s="181" t="s">
        <v>288</v>
      </c>
      <c r="E56" s="180">
        <v>0.1</v>
      </c>
      <c r="F56" s="180">
        <v>0.8</v>
      </c>
      <c r="G56" s="180">
        <v>0.8</v>
      </c>
      <c r="H56" s="180">
        <v>28.8</v>
      </c>
      <c r="I56" s="180">
        <v>32.299999999999997</v>
      </c>
      <c r="J56" s="180">
        <v>1.6</v>
      </c>
      <c r="K56" s="180">
        <v>9.6</v>
      </c>
      <c r="L56" s="181" t="s">
        <v>284</v>
      </c>
      <c r="M56" s="181" t="s">
        <v>284</v>
      </c>
    </row>
    <row r="57" spans="2:13">
      <c r="B57" s="8" t="s">
        <v>222</v>
      </c>
      <c r="C57" s="180">
        <v>0.4</v>
      </c>
      <c r="D57" s="180">
        <v>0.1</v>
      </c>
      <c r="E57" s="181" t="s">
        <v>288</v>
      </c>
      <c r="F57" s="180">
        <v>1</v>
      </c>
      <c r="G57" s="181" t="s">
        <v>288</v>
      </c>
      <c r="H57" s="180">
        <v>24.4</v>
      </c>
      <c r="I57" s="180">
        <v>27.1</v>
      </c>
      <c r="J57" s="180">
        <v>0.5</v>
      </c>
      <c r="K57" s="180">
        <v>8.3000000000000007</v>
      </c>
      <c r="L57" s="181" t="s">
        <v>288</v>
      </c>
      <c r="M57" s="181" t="s">
        <v>284</v>
      </c>
    </row>
    <row r="58" spans="2:13">
      <c r="B58" s="8" t="s">
        <v>223</v>
      </c>
      <c r="C58" s="180">
        <v>0.1</v>
      </c>
      <c r="D58" s="181" t="s">
        <v>288</v>
      </c>
      <c r="E58" s="181" t="s">
        <v>288</v>
      </c>
      <c r="F58" s="180">
        <v>0.1</v>
      </c>
      <c r="G58" s="180">
        <v>0.7</v>
      </c>
      <c r="H58" s="180">
        <v>22.5</v>
      </c>
      <c r="I58" s="180">
        <v>25.2</v>
      </c>
      <c r="J58" s="180">
        <v>0.9</v>
      </c>
      <c r="K58" s="180">
        <v>8.3000000000000007</v>
      </c>
      <c r="L58" s="181" t="s">
        <v>284</v>
      </c>
      <c r="M58" s="181" t="s">
        <v>284</v>
      </c>
    </row>
    <row r="59" spans="2:13">
      <c r="B59" s="8" t="s">
        <v>224</v>
      </c>
      <c r="C59" s="180">
        <v>0.2</v>
      </c>
      <c r="D59" s="181" t="s">
        <v>288</v>
      </c>
      <c r="E59" s="181" t="s">
        <v>288</v>
      </c>
      <c r="F59" s="180">
        <v>0.3</v>
      </c>
      <c r="G59" s="180">
        <v>0.5</v>
      </c>
      <c r="H59" s="180">
        <v>19.7</v>
      </c>
      <c r="I59" s="180">
        <v>22</v>
      </c>
      <c r="J59" s="180">
        <v>3.4</v>
      </c>
      <c r="K59" s="180">
        <v>7.2</v>
      </c>
      <c r="L59" s="181" t="s">
        <v>284</v>
      </c>
      <c r="M59" s="181" t="s">
        <v>284</v>
      </c>
    </row>
    <row r="60" spans="2:13">
      <c r="B60" s="8"/>
      <c r="C60" s="180"/>
      <c r="D60" s="181"/>
      <c r="E60" s="181"/>
      <c r="F60" s="180"/>
      <c r="G60" s="180"/>
      <c r="H60" s="180"/>
      <c r="I60" s="180"/>
      <c r="J60" s="180"/>
      <c r="K60" s="180"/>
      <c r="L60" s="181"/>
      <c r="M60" s="181"/>
    </row>
    <row r="61" spans="2:13">
      <c r="B61" s="8" t="s">
        <v>163</v>
      </c>
      <c r="C61" s="181" t="s">
        <v>288</v>
      </c>
      <c r="D61" s="181" t="s">
        <v>288</v>
      </c>
      <c r="E61" s="181" t="s">
        <v>288</v>
      </c>
      <c r="F61" s="180">
        <v>0.4</v>
      </c>
      <c r="G61" s="180">
        <v>0.4</v>
      </c>
      <c r="H61" s="180">
        <v>17.8</v>
      </c>
      <c r="I61" s="180">
        <v>19.899999999999999</v>
      </c>
      <c r="J61" s="180">
        <v>2</v>
      </c>
      <c r="K61" s="180">
        <v>5.0999999999999996</v>
      </c>
      <c r="L61" s="181" t="s">
        <v>288</v>
      </c>
      <c r="M61" s="181" t="s">
        <v>284</v>
      </c>
    </row>
    <row r="62" spans="2:13">
      <c r="B62" s="8" t="s">
        <v>225</v>
      </c>
      <c r="C62" s="180">
        <v>0.1</v>
      </c>
      <c r="D62" s="181" t="s">
        <v>284</v>
      </c>
      <c r="E62" s="181" t="s">
        <v>288</v>
      </c>
      <c r="F62" s="180">
        <v>0.3</v>
      </c>
      <c r="G62" s="180">
        <v>0.2</v>
      </c>
      <c r="H62" s="180">
        <v>16</v>
      </c>
      <c r="I62" s="180">
        <v>17.600000000000001</v>
      </c>
      <c r="J62" s="180">
        <v>1</v>
      </c>
      <c r="K62" s="180">
        <v>4.5999999999999996</v>
      </c>
      <c r="L62" s="181" t="s">
        <v>288</v>
      </c>
      <c r="M62" s="181" t="s">
        <v>284</v>
      </c>
    </row>
    <row r="63" spans="2:13">
      <c r="B63" s="8" t="s">
        <v>226</v>
      </c>
      <c r="C63" s="181" t="s">
        <v>288</v>
      </c>
      <c r="D63" s="181" t="s">
        <v>284</v>
      </c>
      <c r="E63" s="181" t="s">
        <v>284</v>
      </c>
      <c r="F63" s="180">
        <v>0.1</v>
      </c>
      <c r="G63" s="180">
        <v>0.3</v>
      </c>
      <c r="H63" s="180">
        <v>10.3</v>
      </c>
      <c r="I63" s="180">
        <v>11.6</v>
      </c>
      <c r="J63" s="180">
        <v>3.2</v>
      </c>
      <c r="K63" s="180">
        <v>2.6</v>
      </c>
      <c r="L63" s="181" t="s">
        <v>288</v>
      </c>
      <c r="M63" s="181" t="s">
        <v>284</v>
      </c>
    </row>
    <row r="64" spans="2:13">
      <c r="B64" s="8" t="s">
        <v>227</v>
      </c>
      <c r="C64" s="181" t="s">
        <v>288</v>
      </c>
      <c r="D64" s="181" t="s">
        <v>288</v>
      </c>
      <c r="E64" s="181" t="s">
        <v>284</v>
      </c>
      <c r="F64" s="180">
        <v>0.2</v>
      </c>
      <c r="G64" s="180">
        <v>0.2</v>
      </c>
      <c r="H64" s="180">
        <v>7.8</v>
      </c>
      <c r="I64" s="180">
        <v>8.9</v>
      </c>
      <c r="J64" s="180">
        <v>1.6</v>
      </c>
      <c r="K64" s="180">
        <v>2.7</v>
      </c>
      <c r="L64" s="181" t="s">
        <v>288</v>
      </c>
      <c r="M64" s="181" t="s">
        <v>284</v>
      </c>
    </row>
    <row r="65" spans="2:13">
      <c r="B65" s="8" t="s">
        <v>228</v>
      </c>
      <c r="C65" s="181" t="s">
        <v>288</v>
      </c>
      <c r="D65" s="181" t="s">
        <v>288</v>
      </c>
      <c r="E65" s="181" t="s">
        <v>284</v>
      </c>
      <c r="F65" s="180">
        <v>0.2</v>
      </c>
      <c r="G65" s="180">
        <v>0.2</v>
      </c>
      <c r="H65" s="180">
        <v>6.7</v>
      </c>
      <c r="I65" s="180">
        <v>7.5</v>
      </c>
      <c r="J65" s="180">
        <v>1.3</v>
      </c>
      <c r="K65" s="180">
        <v>2</v>
      </c>
      <c r="L65" s="181" t="s">
        <v>288</v>
      </c>
      <c r="M65" s="181" t="s">
        <v>284</v>
      </c>
    </row>
    <row r="66" spans="2:13">
      <c r="B66" s="8" t="s">
        <v>229</v>
      </c>
      <c r="C66" s="181" t="s">
        <v>288</v>
      </c>
      <c r="D66" s="181" t="s">
        <v>288</v>
      </c>
      <c r="E66" s="181" t="s">
        <v>288</v>
      </c>
      <c r="F66" s="180">
        <v>0.1</v>
      </c>
      <c r="G66" s="180">
        <v>0.1</v>
      </c>
      <c r="H66" s="180">
        <v>6</v>
      </c>
      <c r="I66" s="180">
        <v>6.6</v>
      </c>
      <c r="J66" s="180">
        <v>0.4</v>
      </c>
      <c r="K66" s="180">
        <v>1.6</v>
      </c>
      <c r="L66" s="181" t="s">
        <v>288</v>
      </c>
      <c r="M66" s="181" t="s">
        <v>284</v>
      </c>
    </row>
    <row r="67" spans="2:13">
      <c r="B67" s="8" t="s">
        <v>230</v>
      </c>
      <c r="C67" s="180">
        <v>0.1</v>
      </c>
      <c r="D67" s="181" t="s">
        <v>288</v>
      </c>
      <c r="E67" s="181" t="s">
        <v>284</v>
      </c>
      <c r="F67" s="180">
        <v>0.1</v>
      </c>
      <c r="G67" s="180">
        <v>0.3</v>
      </c>
      <c r="H67" s="180">
        <v>5.7</v>
      </c>
      <c r="I67" s="180">
        <v>6.2</v>
      </c>
      <c r="J67" s="180">
        <v>0.3</v>
      </c>
      <c r="K67" s="180">
        <v>1.5</v>
      </c>
      <c r="L67" s="181" t="s">
        <v>288</v>
      </c>
      <c r="M67" s="181" t="s">
        <v>284</v>
      </c>
    </row>
    <row r="68" spans="2:13">
      <c r="B68" s="8" t="s">
        <v>231</v>
      </c>
      <c r="C68" s="181" t="s">
        <v>288</v>
      </c>
      <c r="D68" s="181" t="s">
        <v>284</v>
      </c>
      <c r="E68" s="181" t="s">
        <v>284</v>
      </c>
      <c r="F68" s="180">
        <v>0.1</v>
      </c>
      <c r="G68" s="180">
        <v>0.3</v>
      </c>
      <c r="H68" s="180">
        <v>5.2</v>
      </c>
      <c r="I68" s="180">
        <v>5.7</v>
      </c>
      <c r="J68" s="180">
        <v>0.2</v>
      </c>
      <c r="K68" s="180">
        <v>1.3</v>
      </c>
      <c r="L68" s="181" t="s">
        <v>288</v>
      </c>
      <c r="M68" s="181" t="s">
        <v>284</v>
      </c>
    </row>
    <row r="69" spans="2:13">
      <c r="B69" s="8" t="s">
        <v>232</v>
      </c>
      <c r="C69" s="181" t="s">
        <v>284</v>
      </c>
      <c r="D69" s="181" t="s">
        <v>284</v>
      </c>
      <c r="E69" s="181" t="s">
        <v>284</v>
      </c>
      <c r="F69" s="181" t="s">
        <v>288</v>
      </c>
      <c r="G69" s="180">
        <v>0.2</v>
      </c>
      <c r="H69" s="180">
        <v>4.5</v>
      </c>
      <c r="I69" s="180">
        <v>5</v>
      </c>
      <c r="J69" s="180">
        <v>0.5</v>
      </c>
      <c r="K69" s="180">
        <v>1.1000000000000001</v>
      </c>
      <c r="L69" s="180">
        <v>0.1</v>
      </c>
      <c r="M69" s="181" t="s">
        <v>284</v>
      </c>
    </row>
    <row r="70" spans="2:13">
      <c r="B70" s="8" t="s">
        <v>233</v>
      </c>
      <c r="C70" s="181" t="s">
        <v>288</v>
      </c>
      <c r="D70" s="181" t="s">
        <v>288</v>
      </c>
      <c r="E70" s="181" t="s">
        <v>288</v>
      </c>
      <c r="F70" s="181" t="s">
        <v>288</v>
      </c>
      <c r="G70" s="180">
        <v>0.1</v>
      </c>
      <c r="H70" s="180">
        <v>4.2</v>
      </c>
      <c r="I70" s="180">
        <v>4.5999999999999996</v>
      </c>
      <c r="J70" s="180">
        <v>0.2</v>
      </c>
      <c r="K70" s="180">
        <v>1.1000000000000001</v>
      </c>
      <c r="L70" s="181" t="s">
        <v>288</v>
      </c>
      <c r="M70" s="181" t="s">
        <v>284</v>
      </c>
    </row>
    <row r="71" spans="2:13">
      <c r="B71" s="11"/>
      <c r="C71" s="98"/>
      <c r="D71" s="98"/>
      <c r="E71" s="98"/>
      <c r="F71" s="98"/>
      <c r="G71" s="98"/>
      <c r="H71" s="98"/>
      <c r="I71" s="98"/>
      <c r="J71" s="98"/>
      <c r="K71" s="98"/>
      <c r="L71" s="98"/>
      <c r="M71" s="181"/>
    </row>
    <row r="72" spans="2:13">
      <c r="B72" s="8" t="s">
        <v>164</v>
      </c>
      <c r="C72" s="181" t="s">
        <v>288</v>
      </c>
      <c r="D72" s="181" t="s">
        <v>288</v>
      </c>
      <c r="E72" s="181" t="s">
        <v>284</v>
      </c>
      <c r="F72" s="181" t="s">
        <v>288</v>
      </c>
      <c r="G72" s="180">
        <v>0.2</v>
      </c>
      <c r="H72" s="180">
        <v>4.7</v>
      </c>
      <c r="I72" s="180">
        <v>5</v>
      </c>
      <c r="J72" s="181" t="s">
        <v>288</v>
      </c>
      <c r="K72" s="180">
        <v>1</v>
      </c>
      <c r="L72" s="180">
        <v>0.1</v>
      </c>
      <c r="M72" s="181" t="s">
        <v>284</v>
      </c>
    </row>
    <row r="73" spans="2:13">
      <c r="B73" s="8" t="s">
        <v>234</v>
      </c>
      <c r="C73" s="181" t="s">
        <v>288</v>
      </c>
      <c r="D73" s="181" t="s">
        <v>288</v>
      </c>
      <c r="E73" s="181" t="s">
        <v>284</v>
      </c>
      <c r="F73" s="181" t="s">
        <v>288</v>
      </c>
      <c r="G73" s="180">
        <v>0.2</v>
      </c>
      <c r="H73" s="180">
        <v>3.9</v>
      </c>
      <c r="I73" s="180">
        <v>4.2</v>
      </c>
      <c r="J73" s="181" t="s">
        <v>284</v>
      </c>
      <c r="K73" s="180">
        <v>0.9</v>
      </c>
      <c r="L73" s="180">
        <v>0.1</v>
      </c>
      <c r="M73" s="181" t="s">
        <v>284</v>
      </c>
    </row>
    <row r="74" spans="2:13">
      <c r="B74" s="8" t="s">
        <v>235</v>
      </c>
      <c r="C74" s="181" t="s">
        <v>288</v>
      </c>
      <c r="D74" s="181" t="s">
        <v>288</v>
      </c>
      <c r="E74" s="181" t="s">
        <v>284</v>
      </c>
      <c r="F74" s="181" t="s">
        <v>288</v>
      </c>
      <c r="G74" s="180">
        <v>0.1</v>
      </c>
      <c r="H74" s="180">
        <v>3.9</v>
      </c>
      <c r="I74" s="180">
        <v>4.2</v>
      </c>
      <c r="J74" s="181" t="s">
        <v>288</v>
      </c>
      <c r="K74" s="180">
        <v>1.2</v>
      </c>
      <c r="L74" s="181" t="s">
        <v>288</v>
      </c>
      <c r="M74" s="181" t="s">
        <v>284</v>
      </c>
    </row>
    <row r="75" spans="2:13">
      <c r="B75" s="8" t="s">
        <v>236</v>
      </c>
      <c r="C75" s="181" t="s">
        <v>284</v>
      </c>
      <c r="D75" s="181" t="s">
        <v>284</v>
      </c>
      <c r="E75" s="181" t="s">
        <v>284</v>
      </c>
      <c r="F75" s="181" t="s">
        <v>284</v>
      </c>
      <c r="G75" s="180">
        <v>0.3</v>
      </c>
      <c r="H75" s="180">
        <v>3.4</v>
      </c>
      <c r="I75" s="180">
        <v>3.7</v>
      </c>
      <c r="J75" s="181" t="s">
        <v>288</v>
      </c>
      <c r="K75" s="180">
        <v>0.9</v>
      </c>
      <c r="L75" s="181" t="s">
        <v>288</v>
      </c>
      <c r="M75" s="181" t="s">
        <v>284</v>
      </c>
    </row>
    <row r="76" spans="2:13">
      <c r="B76" s="8" t="s">
        <v>237</v>
      </c>
      <c r="C76" s="181" t="s">
        <v>284</v>
      </c>
      <c r="D76" s="181" t="s">
        <v>284</v>
      </c>
      <c r="E76" s="181" t="s">
        <v>284</v>
      </c>
      <c r="F76" s="181" t="s">
        <v>288</v>
      </c>
      <c r="G76" s="180">
        <v>0.1</v>
      </c>
      <c r="H76" s="180">
        <v>3.6</v>
      </c>
      <c r="I76" s="180">
        <v>3.9</v>
      </c>
      <c r="J76" s="181" t="s">
        <v>288</v>
      </c>
      <c r="K76" s="180">
        <v>0.8</v>
      </c>
      <c r="L76" s="181" t="s">
        <v>288</v>
      </c>
      <c r="M76" s="181" t="s">
        <v>284</v>
      </c>
    </row>
    <row r="77" spans="2:13">
      <c r="B77" s="8" t="s">
        <v>238</v>
      </c>
      <c r="C77" s="181" t="s">
        <v>284</v>
      </c>
      <c r="D77" s="181" t="s">
        <v>284</v>
      </c>
      <c r="E77" s="181" t="s">
        <v>284</v>
      </c>
      <c r="F77" s="181" t="s">
        <v>284</v>
      </c>
      <c r="G77" s="181" t="s">
        <v>288</v>
      </c>
      <c r="H77" s="180">
        <v>3.2</v>
      </c>
      <c r="I77" s="180">
        <v>3.5</v>
      </c>
      <c r="J77" s="181" t="s">
        <v>284</v>
      </c>
      <c r="K77" s="180">
        <v>0.8</v>
      </c>
      <c r="L77" s="181" t="s">
        <v>288</v>
      </c>
      <c r="M77" s="181" t="s">
        <v>284</v>
      </c>
    </row>
    <row r="78" spans="2:13">
      <c r="B78" s="8" t="s">
        <v>239</v>
      </c>
      <c r="C78" s="181" t="s">
        <v>288</v>
      </c>
      <c r="D78" s="181" t="s">
        <v>284</v>
      </c>
      <c r="E78" s="181" t="s">
        <v>284</v>
      </c>
      <c r="F78" s="181" t="s">
        <v>284</v>
      </c>
      <c r="G78" s="180">
        <v>0.1</v>
      </c>
      <c r="H78" s="180">
        <v>3.4</v>
      </c>
      <c r="I78" s="180">
        <v>3.6</v>
      </c>
      <c r="J78" s="181" t="s">
        <v>284</v>
      </c>
      <c r="K78" s="180">
        <v>0.8</v>
      </c>
      <c r="L78" s="181" t="s">
        <v>284</v>
      </c>
      <c r="M78" s="181" t="s">
        <v>284</v>
      </c>
    </row>
    <row r="79" spans="2:13">
      <c r="B79" s="8" t="s">
        <v>240</v>
      </c>
      <c r="C79" s="181" t="s">
        <v>284</v>
      </c>
      <c r="D79" s="181" t="s">
        <v>284</v>
      </c>
      <c r="E79" s="181" t="s">
        <v>284</v>
      </c>
      <c r="F79" s="181" t="s">
        <v>284</v>
      </c>
      <c r="G79" s="181" t="s">
        <v>288</v>
      </c>
      <c r="H79" s="180">
        <v>2.4</v>
      </c>
      <c r="I79" s="180">
        <v>2.6</v>
      </c>
      <c r="J79" s="181" t="s">
        <v>284</v>
      </c>
      <c r="K79" s="180">
        <v>0.5</v>
      </c>
      <c r="L79" s="181" t="s">
        <v>288</v>
      </c>
      <c r="M79" s="181" t="s">
        <v>284</v>
      </c>
    </row>
    <row r="80" spans="2:13">
      <c r="B80" s="8" t="s">
        <v>241</v>
      </c>
      <c r="C80" s="181" t="s">
        <v>284</v>
      </c>
      <c r="D80" s="181" t="s">
        <v>288</v>
      </c>
      <c r="E80" s="181" t="s">
        <v>284</v>
      </c>
      <c r="F80" s="181" t="s">
        <v>284</v>
      </c>
      <c r="G80" s="181" t="s">
        <v>284</v>
      </c>
      <c r="H80" s="180">
        <v>2.2999999999999998</v>
      </c>
      <c r="I80" s="180">
        <v>3</v>
      </c>
      <c r="J80" s="181" t="s">
        <v>288</v>
      </c>
      <c r="K80" s="180">
        <v>0.3</v>
      </c>
      <c r="L80" s="181" t="s">
        <v>284</v>
      </c>
      <c r="M80" s="181" t="s">
        <v>284</v>
      </c>
    </row>
    <row r="81" spans="2:13">
      <c r="B81" s="8" t="s">
        <v>242</v>
      </c>
      <c r="C81" s="181" t="s">
        <v>284</v>
      </c>
      <c r="D81" s="181" t="s">
        <v>284</v>
      </c>
      <c r="E81" s="181" t="s">
        <v>284</v>
      </c>
      <c r="F81" s="181" t="s">
        <v>284</v>
      </c>
      <c r="G81" s="181" t="s">
        <v>284</v>
      </c>
      <c r="H81" s="180">
        <v>1.7</v>
      </c>
      <c r="I81" s="180">
        <v>2.2999999999999998</v>
      </c>
      <c r="J81" s="181" t="s">
        <v>284</v>
      </c>
      <c r="K81" s="180">
        <v>0.3</v>
      </c>
      <c r="L81" s="181" t="s">
        <v>288</v>
      </c>
      <c r="M81" s="181" t="s">
        <v>284</v>
      </c>
    </row>
    <row r="82" spans="2:13">
      <c r="B82" s="11"/>
      <c r="C82" s="180"/>
      <c r="D82" s="180"/>
      <c r="E82" s="180"/>
      <c r="F82" s="180"/>
      <c r="G82" s="180"/>
      <c r="H82" s="180"/>
      <c r="I82" s="180"/>
      <c r="J82" s="183"/>
      <c r="K82" s="180"/>
      <c r="L82" s="180"/>
      <c r="M82" s="181"/>
    </row>
    <row r="83" spans="2:13">
      <c r="B83" s="8" t="s">
        <v>165</v>
      </c>
      <c r="C83" s="181" t="s">
        <v>284</v>
      </c>
      <c r="D83" s="181" t="s">
        <v>288</v>
      </c>
      <c r="E83" s="181" t="s">
        <v>284</v>
      </c>
      <c r="F83" s="181" t="s">
        <v>284</v>
      </c>
      <c r="G83" s="181" t="s">
        <v>288</v>
      </c>
      <c r="H83" s="180">
        <v>1.5</v>
      </c>
      <c r="I83" s="180">
        <v>2</v>
      </c>
      <c r="J83" s="181" t="s">
        <v>284</v>
      </c>
      <c r="K83" s="180">
        <v>0.2</v>
      </c>
      <c r="L83" s="181" t="s">
        <v>288</v>
      </c>
      <c r="M83" s="181" t="s">
        <v>284</v>
      </c>
    </row>
    <row r="84" spans="2:13">
      <c r="B84" s="8" t="s">
        <v>243</v>
      </c>
      <c r="C84" s="181" t="s">
        <v>284</v>
      </c>
      <c r="D84" s="181" t="s">
        <v>288</v>
      </c>
      <c r="E84" s="181" t="s">
        <v>284</v>
      </c>
      <c r="F84" s="181" t="s">
        <v>284</v>
      </c>
      <c r="G84" s="181" t="s">
        <v>284</v>
      </c>
      <c r="H84" s="180">
        <v>1.4</v>
      </c>
      <c r="I84" s="180">
        <v>1.9</v>
      </c>
      <c r="J84" s="181" t="s">
        <v>284</v>
      </c>
      <c r="K84" s="180">
        <v>0.2</v>
      </c>
      <c r="L84" s="181" t="s">
        <v>284</v>
      </c>
      <c r="M84" s="181" t="s">
        <v>284</v>
      </c>
    </row>
    <row r="85" spans="2:13">
      <c r="B85" s="8" t="s">
        <v>244</v>
      </c>
      <c r="C85" s="181" t="s">
        <v>284</v>
      </c>
      <c r="D85" s="181" t="s">
        <v>288</v>
      </c>
      <c r="E85" s="181" t="s">
        <v>288</v>
      </c>
      <c r="F85" s="181" t="s">
        <v>284</v>
      </c>
      <c r="G85" s="181" t="s">
        <v>284</v>
      </c>
      <c r="H85" s="180">
        <v>1.2</v>
      </c>
      <c r="I85" s="180">
        <v>1.7</v>
      </c>
      <c r="J85" s="181" t="s">
        <v>288</v>
      </c>
      <c r="K85" s="180">
        <v>0.1</v>
      </c>
      <c r="L85" s="181" t="s">
        <v>284</v>
      </c>
      <c r="M85" s="181" t="s">
        <v>284</v>
      </c>
    </row>
    <row r="86" spans="2:13">
      <c r="B86" s="8" t="s">
        <v>245</v>
      </c>
      <c r="C86" s="181" t="s">
        <v>284</v>
      </c>
      <c r="D86" s="181" t="s">
        <v>284</v>
      </c>
      <c r="E86" s="181" t="s">
        <v>284</v>
      </c>
      <c r="F86" s="181" t="s">
        <v>288</v>
      </c>
      <c r="G86" s="181" t="s">
        <v>288</v>
      </c>
      <c r="H86" s="180">
        <v>1.1000000000000001</v>
      </c>
      <c r="I86" s="180">
        <v>1.5</v>
      </c>
      <c r="J86" s="181" t="s">
        <v>288</v>
      </c>
      <c r="K86" s="180">
        <v>0.1</v>
      </c>
      <c r="L86" s="181" t="s">
        <v>284</v>
      </c>
      <c r="M86" s="181" t="s">
        <v>284</v>
      </c>
    </row>
    <row r="87" spans="2:13">
      <c r="B87" s="8" t="s">
        <v>246</v>
      </c>
      <c r="C87" s="181" t="s">
        <v>284</v>
      </c>
      <c r="D87" s="181" t="s">
        <v>288</v>
      </c>
      <c r="E87" s="181" t="s">
        <v>284</v>
      </c>
      <c r="F87" s="181" t="s">
        <v>288</v>
      </c>
      <c r="G87" s="181" t="s">
        <v>284</v>
      </c>
      <c r="H87" s="180">
        <v>1.2</v>
      </c>
      <c r="I87" s="180">
        <v>1.6</v>
      </c>
      <c r="J87" s="181" t="s">
        <v>288</v>
      </c>
      <c r="K87" s="180">
        <v>0.1</v>
      </c>
      <c r="L87" s="181" t="s">
        <v>284</v>
      </c>
      <c r="M87" s="181" t="s">
        <v>284</v>
      </c>
    </row>
    <row r="88" spans="2:13">
      <c r="B88" s="8" t="s">
        <v>247</v>
      </c>
      <c r="C88" s="181" t="s">
        <v>284</v>
      </c>
      <c r="D88" s="181" t="s">
        <v>284</v>
      </c>
      <c r="E88" s="181" t="s">
        <v>284</v>
      </c>
      <c r="F88" s="181" t="s">
        <v>288</v>
      </c>
      <c r="G88" s="181" t="s">
        <v>288</v>
      </c>
      <c r="H88" s="180">
        <v>0.9</v>
      </c>
      <c r="I88" s="180">
        <v>1.2</v>
      </c>
      <c r="J88" s="181" t="s">
        <v>288</v>
      </c>
      <c r="K88" s="180">
        <v>0.1</v>
      </c>
      <c r="L88" s="181" t="s">
        <v>288</v>
      </c>
      <c r="M88" s="181" t="s">
        <v>284</v>
      </c>
    </row>
    <row r="89" spans="2:13">
      <c r="B89" s="8" t="s">
        <v>248</v>
      </c>
      <c r="C89" s="181" t="s">
        <v>284</v>
      </c>
      <c r="D89" s="181" t="s">
        <v>284</v>
      </c>
      <c r="E89" s="181" t="s">
        <v>284</v>
      </c>
      <c r="F89" s="181" t="s">
        <v>284</v>
      </c>
      <c r="G89" s="181" t="s">
        <v>284</v>
      </c>
      <c r="H89" s="180">
        <v>0.9</v>
      </c>
      <c r="I89" s="180">
        <v>1.1000000000000001</v>
      </c>
      <c r="J89" s="180">
        <v>0.1</v>
      </c>
      <c r="K89" s="180">
        <v>0.1</v>
      </c>
      <c r="L89" s="181" t="s">
        <v>284</v>
      </c>
      <c r="M89" s="181" t="s">
        <v>284</v>
      </c>
    </row>
    <row r="90" spans="2:13">
      <c r="B90" s="8" t="s">
        <v>249</v>
      </c>
      <c r="C90" s="181" t="s">
        <v>284</v>
      </c>
      <c r="D90" s="181" t="s">
        <v>288</v>
      </c>
      <c r="E90" s="181" t="s">
        <v>284</v>
      </c>
      <c r="F90" s="181" t="s">
        <v>284</v>
      </c>
      <c r="G90" s="181" t="s">
        <v>284</v>
      </c>
      <c r="H90" s="180">
        <v>0.7</v>
      </c>
      <c r="I90" s="180">
        <v>1.1000000000000001</v>
      </c>
      <c r="J90" s="180">
        <v>0.1</v>
      </c>
      <c r="K90" s="181" t="s">
        <v>288</v>
      </c>
      <c r="L90" s="181" t="s">
        <v>284</v>
      </c>
      <c r="M90" s="181" t="s">
        <v>284</v>
      </c>
    </row>
    <row r="91" spans="2:13">
      <c r="B91" s="8" t="s">
        <v>250</v>
      </c>
      <c r="C91" s="181" t="s">
        <v>284</v>
      </c>
      <c r="D91" s="181" t="s">
        <v>284</v>
      </c>
      <c r="E91" s="181" t="s">
        <v>284</v>
      </c>
      <c r="F91" s="181" t="s">
        <v>288</v>
      </c>
      <c r="G91" s="181" t="s">
        <v>288</v>
      </c>
      <c r="H91" s="180">
        <v>0.7</v>
      </c>
      <c r="I91" s="180">
        <v>0.9</v>
      </c>
      <c r="J91" s="181" t="s">
        <v>288</v>
      </c>
      <c r="K91" s="181" t="s">
        <v>288</v>
      </c>
      <c r="L91" s="181" t="s">
        <v>284</v>
      </c>
      <c r="M91" s="181" t="s">
        <v>284</v>
      </c>
    </row>
    <row r="92" spans="2:13">
      <c r="B92" s="8" t="s">
        <v>251</v>
      </c>
      <c r="C92" s="181" t="s">
        <v>284</v>
      </c>
      <c r="D92" s="181" t="s">
        <v>284</v>
      </c>
      <c r="E92" s="181" t="s">
        <v>284</v>
      </c>
      <c r="F92" s="181" t="s">
        <v>284</v>
      </c>
      <c r="G92" s="181" t="s">
        <v>284</v>
      </c>
      <c r="H92" s="180">
        <v>0.5</v>
      </c>
      <c r="I92" s="180">
        <v>0.7</v>
      </c>
      <c r="J92" s="181" t="s">
        <v>288</v>
      </c>
      <c r="K92" s="180">
        <v>0.1</v>
      </c>
      <c r="L92" s="181" t="s">
        <v>284</v>
      </c>
      <c r="M92" s="181" t="s">
        <v>284</v>
      </c>
    </row>
    <row r="93" spans="2:13">
      <c r="B93" s="34"/>
      <c r="C93" s="180"/>
      <c r="D93" s="180"/>
      <c r="E93" s="180"/>
      <c r="F93" s="180"/>
      <c r="G93" s="180"/>
      <c r="H93" s="23"/>
      <c r="I93" s="21"/>
      <c r="J93" s="23"/>
      <c r="K93" s="21"/>
      <c r="L93" s="23"/>
      <c r="M93" s="181"/>
    </row>
    <row r="94" spans="2:13">
      <c r="B94" s="8" t="s">
        <v>166</v>
      </c>
      <c r="C94" s="181" t="s">
        <v>284</v>
      </c>
      <c r="D94" s="181" t="s">
        <v>284</v>
      </c>
      <c r="E94" s="181" t="s">
        <v>284</v>
      </c>
      <c r="F94" s="181" t="s">
        <v>284</v>
      </c>
      <c r="G94" s="181" t="s">
        <v>284</v>
      </c>
      <c r="H94" s="180">
        <v>0.6</v>
      </c>
      <c r="I94" s="180">
        <v>0.7</v>
      </c>
      <c r="J94" s="24" t="s">
        <v>284</v>
      </c>
      <c r="K94" s="24" t="s">
        <v>288</v>
      </c>
      <c r="L94" s="24" t="s">
        <v>288</v>
      </c>
      <c r="M94" s="181" t="s">
        <v>284</v>
      </c>
    </row>
    <row r="95" spans="2:13">
      <c r="B95" s="8" t="s">
        <v>252</v>
      </c>
      <c r="C95" s="181" t="s">
        <v>284</v>
      </c>
      <c r="D95" s="181" t="s">
        <v>284</v>
      </c>
      <c r="E95" s="181" t="s">
        <v>288</v>
      </c>
      <c r="F95" s="181" t="s">
        <v>284</v>
      </c>
      <c r="G95" s="181" t="s">
        <v>284</v>
      </c>
      <c r="H95" s="180">
        <v>0.5</v>
      </c>
      <c r="I95" s="180">
        <v>0.6</v>
      </c>
      <c r="J95" s="24" t="s">
        <v>284</v>
      </c>
      <c r="K95" s="24" t="s">
        <v>288</v>
      </c>
      <c r="L95" s="24" t="s">
        <v>288</v>
      </c>
      <c r="M95" s="181" t="s">
        <v>284</v>
      </c>
    </row>
    <row r="96" spans="2:13">
      <c r="B96" s="8" t="s">
        <v>253</v>
      </c>
      <c r="C96" s="181" t="s">
        <v>284</v>
      </c>
      <c r="D96" s="181" t="s">
        <v>284</v>
      </c>
      <c r="E96" s="181" t="s">
        <v>284</v>
      </c>
      <c r="F96" s="181" t="s">
        <v>284</v>
      </c>
      <c r="G96" s="181" t="s">
        <v>288</v>
      </c>
      <c r="H96" s="180">
        <v>0.3</v>
      </c>
      <c r="I96" s="180">
        <v>0.5</v>
      </c>
      <c r="J96" s="24" t="s">
        <v>284</v>
      </c>
      <c r="K96" s="24" t="s">
        <v>284</v>
      </c>
      <c r="L96" s="24" t="s">
        <v>284</v>
      </c>
      <c r="M96" s="181" t="s">
        <v>284</v>
      </c>
    </row>
    <row r="97" spans="2:13">
      <c r="B97" s="8" t="s">
        <v>254</v>
      </c>
      <c r="C97" s="181" t="s">
        <v>284</v>
      </c>
      <c r="D97" s="181" t="s">
        <v>288</v>
      </c>
      <c r="E97" s="181" t="s">
        <v>284</v>
      </c>
      <c r="F97" s="181" t="s">
        <v>284</v>
      </c>
      <c r="G97" s="181" t="s">
        <v>288</v>
      </c>
      <c r="H97" s="180">
        <v>0.3</v>
      </c>
      <c r="I97" s="180">
        <v>0.4</v>
      </c>
      <c r="J97" s="24" t="s">
        <v>284</v>
      </c>
      <c r="K97" s="24" t="s">
        <v>288</v>
      </c>
      <c r="L97" s="24" t="s">
        <v>284</v>
      </c>
      <c r="M97" s="181" t="s">
        <v>284</v>
      </c>
    </row>
    <row r="98" spans="2:13">
      <c r="B98" s="8" t="s">
        <v>255</v>
      </c>
      <c r="C98" s="181" t="s">
        <v>284</v>
      </c>
      <c r="D98" s="181" t="s">
        <v>284</v>
      </c>
      <c r="E98" s="181" t="s">
        <v>284</v>
      </c>
      <c r="F98" s="181" t="s">
        <v>284</v>
      </c>
      <c r="G98" s="181" t="s">
        <v>284</v>
      </c>
      <c r="H98" s="180">
        <v>0.5</v>
      </c>
      <c r="I98" s="180">
        <v>0.6</v>
      </c>
      <c r="J98" s="24" t="s">
        <v>284</v>
      </c>
      <c r="K98" s="24" t="s">
        <v>288</v>
      </c>
      <c r="L98" s="24" t="s">
        <v>284</v>
      </c>
      <c r="M98" s="181" t="s">
        <v>284</v>
      </c>
    </row>
    <row r="99" spans="2:13">
      <c r="B99" s="8" t="s">
        <v>256</v>
      </c>
      <c r="C99" s="181" t="s">
        <v>284</v>
      </c>
      <c r="D99" s="181" t="s">
        <v>284</v>
      </c>
      <c r="E99" s="181" t="s">
        <v>284</v>
      </c>
      <c r="F99" s="181" t="s">
        <v>284</v>
      </c>
      <c r="G99" s="181" t="s">
        <v>284</v>
      </c>
      <c r="H99" s="180">
        <v>0.4</v>
      </c>
      <c r="I99" s="180">
        <v>0.5</v>
      </c>
      <c r="J99" s="24" t="s">
        <v>284</v>
      </c>
      <c r="K99" s="24" t="s">
        <v>288</v>
      </c>
      <c r="L99" s="24" t="s">
        <v>284</v>
      </c>
      <c r="M99" s="181" t="s">
        <v>284</v>
      </c>
    </row>
    <row r="100" spans="2:13">
      <c r="B100" s="8" t="s">
        <v>257</v>
      </c>
      <c r="C100" s="181" t="s">
        <v>284</v>
      </c>
      <c r="D100" s="181" t="s">
        <v>284</v>
      </c>
      <c r="E100" s="181" t="s">
        <v>284</v>
      </c>
      <c r="F100" s="181" t="s">
        <v>284</v>
      </c>
      <c r="G100" s="181" t="s">
        <v>284</v>
      </c>
      <c r="H100" s="180">
        <v>0.4</v>
      </c>
      <c r="I100" s="180">
        <v>0.5</v>
      </c>
      <c r="J100" s="24" t="s">
        <v>284</v>
      </c>
      <c r="K100" s="24" t="s">
        <v>288</v>
      </c>
      <c r="L100" s="24" t="s">
        <v>284</v>
      </c>
      <c r="M100" s="181" t="s">
        <v>284</v>
      </c>
    </row>
    <row r="101" spans="2:13">
      <c r="B101" s="8" t="s">
        <v>258</v>
      </c>
      <c r="C101" s="181" t="s">
        <v>284</v>
      </c>
      <c r="D101" s="181" t="s">
        <v>284</v>
      </c>
      <c r="E101" s="181" t="s">
        <v>284</v>
      </c>
      <c r="F101" s="181" t="s">
        <v>284</v>
      </c>
      <c r="G101" s="181" t="s">
        <v>284</v>
      </c>
      <c r="H101" s="180">
        <v>0.4</v>
      </c>
      <c r="I101" s="180">
        <v>0.5</v>
      </c>
      <c r="J101" s="24" t="s">
        <v>284</v>
      </c>
      <c r="K101" s="24" t="s">
        <v>288</v>
      </c>
      <c r="L101" s="24" t="s">
        <v>284</v>
      </c>
      <c r="M101" s="180">
        <v>1.7</v>
      </c>
    </row>
    <row r="102" spans="2:13">
      <c r="B102" s="8" t="s">
        <v>259</v>
      </c>
      <c r="C102" s="181" t="s">
        <v>284</v>
      </c>
      <c r="D102" s="181" t="s">
        <v>288</v>
      </c>
      <c r="E102" s="181" t="s">
        <v>284</v>
      </c>
      <c r="F102" s="181" t="s">
        <v>288</v>
      </c>
      <c r="G102" s="181" t="s">
        <v>284</v>
      </c>
      <c r="H102" s="180">
        <v>0.4</v>
      </c>
      <c r="I102" s="180">
        <v>0.5</v>
      </c>
      <c r="J102" s="24" t="s">
        <v>284</v>
      </c>
      <c r="K102" s="24" t="s">
        <v>288</v>
      </c>
      <c r="L102" s="24" t="s">
        <v>284</v>
      </c>
      <c r="M102" s="180">
        <v>2.2999999999999998</v>
      </c>
    </row>
    <row r="103" spans="2:13">
      <c r="B103" s="8" t="s">
        <v>260</v>
      </c>
      <c r="C103" s="181" t="s">
        <v>284</v>
      </c>
      <c r="D103" s="181" t="s">
        <v>284</v>
      </c>
      <c r="E103" s="181" t="s">
        <v>284</v>
      </c>
      <c r="F103" s="181" t="s">
        <v>284</v>
      </c>
      <c r="G103" s="181" t="s">
        <v>284</v>
      </c>
      <c r="H103" s="207">
        <v>0.3</v>
      </c>
      <c r="I103" s="207">
        <v>0.3</v>
      </c>
      <c r="J103" s="24" t="s">
        <v>284</v>
      </c>
      <c r="K103" s="24" t="s">
        <v>288</v>
      </c>
      <c r="L103" s="24" t="s">
        <v>284</v>
      </c>
      <c r="M103" s="207">
        <v>3.5</v>
      </c>
    </row>
    <row r="104" spans="2:13">
      <c r="B104" s="11"/>
      <c r="C104" s="45"/>
      <c r="D104" s="45"/>
      <c r="E104" s="45"/>
      <c r="F104" s="45"/>
      <c r="G104" s="45"/>
      <c r="H104" s="45"/>
      <c r="I104" s="45"/>
      <c r="J104" s="25"/>
      <c r="K104" s="25"/>
      <c r="L104" s="25"/>
      <c r="M104" s="45"/>
    </row>
    <row r="105" spans="2:13">
      <c r="B105" s="8" t="s">
        <v>167</v>
      </c>
      <c r="C105" s="181" t="s">
        <v>284</v>
      </c>
      <c r="D105" s="181" t="s">
        <v>288</v>
      </c>
      <c r="E105" s="181" t="s">
        <v>284</v>
      </c>
      <c r="F105" s="181" t="s">
        <v>284</v>
      </c>
      <c r="G105" s="181" t="s">
        <v>284</v>
      </c>
      <c r="H105" s="180">
        <v>0.3</v>
      </c>
      <c r="I105" s="180">
        <v>0.5</v>
      </c>
      <c r="J105" s="24" t="s">
        <v>284</v>
      </c>
      <c r="K105" s="24" t="s">
        <v>284</v>
      </c>
      <c r="L105" s="24" t="s">
        <v>284</v>
      </c>
      <c r="M105" s="180">
        <v>4</v>
      </c>
    </row>
    <row r="106" spans="2:13">
      <c r="B106" s="8" t="s">
        <v>168</v>
      </c>
      <c r="C106" s="181" t="s">
        <v>284</v>
      </c>
      <c r="D106" s="181" t="s">
        <v>284</v>
      </c>
      <c r="E106" s="181" t="s">
        <v>284</v>
      </c>
      <c r="F106" s="181" t="s">
        <v>284</v>
      </c>
      <c r="G106" s="181" t="s">
        <v>284</v>
      </c>
      <c r="H106" s="180">
        <v>0.3</v>
      </c>
      <c r="I106" s="180">
        <v>0.4</v>
      </c>
      <c r="J106" s="24" t="s">
        <v>284</v>
      </c>
      <c r="K106" s="24" t="s">
        <v>284</v>
      </c>
      <c r="L106" s="24" t="s">
        <v>284</v>
      </c>
      <c r="M106" s="180">
        <v>4.9000000000000004</v>
      </c>
    </row>
    <row r="107" spans="2:13">
      <c r="B107" s="8" t="s">
        <v>169</v>
      </c>
      <c r="C107" s="181" t="s">
        <v>284</v>
      </c>
      <c r="D107" s="181" t="s">
        <v>284</v>
      </c>
      <c r="E107" s="181" t="s">
        <v>284</v>
      </c>
      <c r="F107" s="181" t="s">
        <v>284</v>
      </c>
      <c r="G107" s="181" t="s">
        <v>284</v>
      </c>
      <c r="H107" s="180">
        <v>0.4</v>
      </c>
      <c r="I107" s="180">
        <v>0.5</v>
      </c>
      <c r="J107" s="24" t="s">
        <v>284</v>
      </c>
      <c r="K107" s="24" t="s">
        <v>288</v>
      </c>
      <c r="L107" s="24" t="s">
        <v>284</v>
      </c>
      <c r="M107" s="180">
        <v>6.1</v>
      </c>
    </row>
    <row r="108" spans="2:13">
      <c r="B108" s="8" t="s">
        <v>170</v>
      </c>
      <c r="C108" s="181" t="s">
        <v>284</v>
      </c>
      <c r="D108" s="181" t="s">
        <v>284</v>
      </c>
      <c r="E108" s="181" t="s">
        <v>284</v>
      </c>
      <c r="F108" s="181" t="s">
        <v>284</v>
      </c>
      <c r="G108" s="181" t="s">
        <v>284</v>
      </c>
      <c r="H108" s="180">
        <v>0.3</v>
      </c>
      <c r="I108" s="180">
        <v>0.4</v>
      </c>
      <c r="J108" s="24" t="s">
        <v>284</v>
      </c>
      <c r="K108" s="24" t="s">
        <v>288</v>
      </c>
      <c r="L108" s="24" t="s">
        <v>288</v>
      </c>
      <c r="M108" s="180">
        <v>7.3</v>
      </c>
    </row>
    <row r="109" spans="2:13">
      <c r="B109" s="8">
        <v>1994</v>
      </c>
      <c r="C109" s="181" t="s">
        <v>284</v>
      </c>
      <c r="D109" s="181" t="s">
        <v>284</v>
      </c>
      <c r="E109" s="181" t="s">
        <v>284</v>
      </c>
      <c r="F109" s="181" t="s">
        <v>284</v>
      </c>
      <c r="G109" s="181" t="s">
        <v>284</v>
      </c>
      <c r="H109" s="180">
        <v>0.3</v>
      </c>
      <c r="I109" s="180">
        <v>0.5</v>
      </c>
      <c r="J109" s="24" t="s">
        <v>284</v>
      </c>
      <c r="K109" s="24" t="s">
        <v>288</v>
      </c>
      <c r="L109" s="24" t="s">
        <v>284</v>
      </c>
      <c r="M109" s="180">
        <v>7.9</v>
      </c>
    </row>
    <row r="110" spans="2:13">
      <c r="B110" s="8">
        <v>1995</v>
      </c>
      <c r="C110" s="181" t="s">
        <v>284</v>
      </c>
      <c r="D110" s="181" t="s">
        <v>284</v>
      </c>
      <c r="E110" s="181" t="s">
        <v>284</v>
      </c>
      <c r="F110" s="181" t="s">
        <v>284</v>
      </c>
      <c r="G110" s="181" t="s">
        <v>284</v>
      </c>
      <c r="H110" s="180">
        <v>0.3</v>
      </c>
      <c r="I110" s="180">
        <v>0.4</v>
      </c>
      <c r="J110" s="24" t="s">
        <v>284</v>
      </c>
      <c r="K110" s="24" t="s">
        <v>288</v>
      </c>
      <c r="L110" s="24" t="s">
        <v>288</v>
      </c>
      <c r="M110" s="180">
        <v>8.1999999999999993</v>
      </c>
    </row>
    <row r="111" spans="2:13">
      <c r="B111" s="8">
        <v>1996</v>
      </c>
      <c r="C111" s="181" t="s">
        <v>284</v>
      </c>
      <c r="D111" s="181" t="s">
        <v>284</v>
      </c>
      <c r="E111" s="181" t="s">
        <v>284</v>
      </c>
      <c r="F111" s="181" t="s">
        <v>284</v>
      </c>
      <c r="G111" s="181" t="s">
        <v>284</v>
      </c>
      <c r="H111" s="180">
        <v>0.3</v>
      </c>
      <c r="I111" s="180">
        <v>0.3</v>
      </c>
      <c r="J111" s="24" t="s">
        <v>284</v>
      </c>
      <c r="K111" s="24" t="s">
        <v>288</v>
      </c>
      <c r="L111" s="24" t="s">
        <v>284</v>
      </c>
      <c r="M111" s="180">
        <v>5.2</v>
      </c>
    </row>
    <row r="112" spans="2:13">
      <c r="B112" s="8">
        <v>1997</v>
      </c>
      <c r="C112" s="181" t="s">
        <v>284</v>
      </c>
      <c r="D112" s="181" t="s">
        <v>284</v>
      </c>
      <c r="E112" s="181" t="s">
        <v>284</v>
      </c>
      <c r="F112" s="181" t="s">
        <v>284</v>
      </c>
      <c r="G112" s="181" t="s">
        <v>284</v>
      </c>
      <c r="H112" s="180">
        <v>0.2</v>
      </c>
      <c r="I112" s="180">
        <v>0.3</v>
      </c>
      <c r="J112" s="24" t="s">
        <v>284</v>
      </c>
      <c r="K112" s="24" t="s">
        <v>284</v>
      </c>
      <c r="L112" s="24" t="s">
        <v>288</v>
      </c>
      <c r="M112" s="180">
        <v>3.2</v>
      </c>
    </row>
    <row r="113" spans="2:13">
      <c r="B113" s="8">
        <v>1998</v>
      </c>
      <c r="C113" s="181" t="s">
        <v>284</v>
      </c>
      <c r="D113" s="181" t="s">
        <v>284</v>
      </c>
      <c r="E113" s="181" t="s">
        <v>284</v>
      </c>
      <c r="F113" s="181" t="s">
        <v>284</v>
      </c>
      <c r="G113" s="181" t="s">
        <v>284</v>
      </c>
      <c r="H113" s="180">
        <v>0.2</v>
      </c>
      <c r="I113" s="180">
        <v>0.3</v>
      </c>
      <c r="J113" s="24" t="s">
        <v>284</v>
      </c>
      <c r="K113" s="24" t="s">
        <v>288</v>
      </c>
      <c r="L113" s="24" t="s">
        <v>284</v>
      </c>
      <c r="M113" s="180">
        <v>2.7</v>
      </c>
    </row>
    <row r="114" spans="2:13">
      <c r="B114" s="8">
        <v>1999</v>
      </c>
      <c r="C114" s="181" t="s">
        <v>284</v>
      </c>
      <c r="D114" s="181" t="s">
        <v>284</v>
      </c>
      <c r="E114" s="181" t="s">
        <v>284</v>
      </c>
      <c r="F114" s="181" t="s">
        <v>284</v>
      </c>
      <c r="G114" s="181" t="s">
        <v>284</v>
      </c>
      <c r="H114" s="180">
        <v>0.2</v>
      </c>
      <c r="I114" s="180">
        <v>0.2</v>
      </c>
      <c r="J114" s="181" t="s">
        <v>288</v>
      </c>
      <c r="K114" s="24" t="s">
        <v>284</v>
      </c>
      <c r="L114" s="24" t="s">
        <v>284</v>
      </c>
      <c r="M114" s="180">
        <v>2.4</v>
      </c>
    </row>
    <row r="115" spans="2:13">
      <c r="B115" s="8"/>
      <c r="C115" s="181"/>
      <c r="D115" s="181"/>
      <c r="E115" s="181"/>
      <c r="F115" s="181"/>
      <c r="G115" s="181"/>
      <c r="H115" s="180"/>
      <c r="I115" s="180"/>
      <c r="J115" s="26"/>
      <c r="K115" s="24"/>
      <c r="L115" s="24"/>
      <c r="M115" s="180"/>
    </row>
    <row r="116" spans="2:13">
      <c r="B116" s="8">
        <v>2000</v>
      </c>
      <c r="C116" s="96" t="s">
        <v>284</v>
      </c>
      <c r="D116" s="96" t="s">
        <v>284</v>
      </c>
      <c r="E116" s="96" t="s">
        <v>284</v>
      </c>
      <c r="F116" s="96" t="s">
        <v>284</v>
      </c>
      <c r="G116" s="96" t="s">
        <v>284</v>
      </c>
      <c r="H116" s="180">
        <v>0.2</v>
      </c>
      <c r="I116" s="180">
        <v>0.3</v>
      </c>
      <c r="J116" s="24" t="s">
        <v>284</v>
      </c>
      <c r="K116" s="24" t="s">
        <v>288</v>
      </c>
      <c r="L116" s="24" t="s">
        <v>284</v>
      </c>
      <c r="M116" s="180">
        <v>2.5</v>
      </c>
    </row>
    <row r="117" spans="2:13">
      <c r="B117" s="8">
        <v>2001</v>
      </c>
      <c r="C117" s="96" t="s">
        <v>284</v>
      </c>
      <c r="D117" s="96" t="s">
        <v>284</v>
      </c>
      <c r="E117" s="96" t="s">
        <v>284</v>
      </c>
      <c r="F117" s="96" t="s">
        <v>284</v>
      </c>
      <c r="G117" s="96" t="s">
        <v>284</v>
      </c>
      <c r="H117" s="180">
        <v>0.3</v>
      </c>
      <c r="I117" s="180">
        <v>0.3</v>
      </c>
      <c r="J117" s="27" t="s">
        <v>284</v>
      </c>
      <c r="K117" s="27" t="s">
        <v>284</v>
      </c>
      <c r="L117" s="27" t="s">
        <v>284</v>
      </c>
      <c r="M117" s="180">
        <v>2.5</v>
      </c>
    </row>
    <row r="118" spans="2:13">
      <c r="B118" s="8">
        <v>2002</v>
      </c>
      <c r="C118" s="96" t="s">
        <v>284</v>
      </c>
      <c r="D118" s="96" t="s">
        <v>284</v>
      </c>
      <c r="E118" s="96" t="s">
        <v>284</v>
      </c>
      <c r="F118" s="181" t="s">
        <v>288</v>
      </c>
      <c r="G118" s="96" t="s">
        <v>284</v>
      </c>
      <c r="H118" s="180">
        <v>0.1</v>
      </c>
      <c r="I118" s="180">
        <v>0.2</v>
      </c>
      <c r="J118" s="27" t="s">
        <v>284</v>
      </c>
      <c r="K118" s="61" t="s">
        <v>288</v>
      </c>
      <c r="L118" s="27" t="s">
        <v>284</v>
      </c>
      <c r="M118" s="180">
        <v>2.4</v>
      </c>
    </row>
    <row r="119" spans="2:13">
      <c r="B119" s="8">
        <v>2003</v>
      </c>
      <c r="C119" s="96" t="s">
        <v>284</v>
      </c>
      <c r="D119" s="96" t="s">
        <v>284</v>
      </c>
      <c r="E119" s="96" t="s">
        <v>284</v>
      </c>
      <c r="F119" s="96" t="s">
        <v>284</v>
      </c>
      <c r="G119" s="96" t="s">
        <v>284</v>
      </c>
      <c r="H119" s="180">
        <v>0.2</v>
      </c>
      <c r="I119" s="180">
        <v>0.2</v>
      </c>
      <c r="J119" s="27" t="s">
        <v>284</v>
      </c>
      <c r="K119" s="27" t="s">
        <v>284</v>
      </c>
      <c r="L119" s="27" t="s">
        <v>284</v>
      </c>
      <c r="M119" s="180">
        <v>2.4</v>
      </c>
    </row>
    <row r="120" spans="2:13">
      <c r="B120" s="8">
        <v>2004</v>
      </c>
      <c r="C120" s="96" t="s">
        <v>284</v>
      </c>
      <c r="D120" s="96" t="s">
        <v>284</v>
      </c>
      <c r="E120" s="96" t="s">
        <v>284</v>
      </c>
      <c r="F120" s="96" t="s">
        <v>284</v>
      </c>
      <c r="G120" s="96" t="s">
        <v>284</v>
      </c>
      <c r="H120" s="180">
        <v>0.2</v>
      </c>
      <c r="I120" s="180">
        <v>0.2</v>
      </c>
      <c r="J120" s="27" t="s">
        <v>284</v>
      </c>
      <c r="K120" s="27" t="s">
        <v>284</v>
      </c>
      <c r="L120" s="27" t="s">
        <v>284</v>
      </c>
      <c r="M120" s="180">
        <v>2.1</v>
      </c>
    </row>
    <row r="121" spans="2:13">
      <c r="B121" s="8">
        <v>2005</v>
      </c>
      <c r="C121" s="96" t="s">
        <v>284</v>
      </c>
      <c r="D121" s="181" t="s">
        <v>288</v>
      </c>
      <c r="E121" s="96" t="s">
        <v>284</v>
      </c>
      <c r="F121" s="96" t="s">
        <v>284</v>
      </c>
      <c r="G121" s="96" t="s">
        <v>284</v>
      </c>
      <c r="H121" s="180">
        <v>0.1</v>
      </c>
      <c r="I121" s="180">
        <v>0.2</v>
      </c>
      <c r="J121" s="27" t="s">
        <v>284</v>
      </c>
      <c r="K121" s="61" t="s">
        <v>288</v>
      </c>
      <c r="L121" s="27" t="s">
        <v>284</v>
      </c>
      <c r="M121" s="180">
        <v>2.2000000000000002</v>
      </c>
    </row>
    <row r="122" spans="2:13">
      <c r="B122" s="8">
        <v>2006</v>
      </c>
      <c r="C122" s="96" t="s">
        <v>284</v>
      </c>
      <c r="D122" s="96">
        <v>0.1</v>
      </c>
      <c r="E122" s="96" t="s">
        <v>284</v>
      </c>
      <c r="F122" s="96" t="s">
        <v>284</v>
      </c>
      <c r="G122" s="96" t="s">
        <v>284</v>
      </c>
      <c r="H122" s="180">
        <v>0.1</v>
      </c>
      <c r="I122" s="180">
        <v>0.1</v>
      </c>
      <c r="J122" s="27" t="s">
        <v>284</v>
      </c>
      <c r="K122" s="27" t="s">
        <v>284</v>
      </c>
      <c r="L122" s="27" t="s">
        <v>284</v>
      </c>
      <c r="M122" s="180">
        <v>1.8</v>
      </c>
    </row>
    <row r="123" spans="2:13">
      <c r="B123" s="8">
        <v>2007</v>
      </c>
      <c r="C123" s="96" t="s">
        <v>284</v>
      </c>
      <c r="D123" s="96" t="s">
        <v>284</v>
      </c>
      <c r="E123" s="96" t="s">
        <v>284</v>
      </c>
      <c r="F123" s="96" t="s">
        <v>284</v>
      </c>
      <c r="G123" s="96" t="s">
        <v>284</v>
      </c>
      <c r="H123" s="180">
        <v>0.1</v>
      </c>
      <c r="I123" s="180">
        <v>0.1</v>
      </c>
      <c r="J123" s="27" t="s">
        <v>284</v>
      </c>
      <c r="K123" s="61" t="s">
        <v>288</v>
      </c>
      <c r="L123" s="27" t="s">
        <v>284</v>
      </c>
      <c r="M123" s="180">
        <v>1.8</v>
      </c>
    </row>
    <row r="124" spans="2:13">
      <c r="B124" s="8">
        <v>2008</v>
      </c>
      <c r="C124" s="96" t="s">
        <v>284</v>
      </c>
      <c r="D124" s="181" t="s">
        <v>284</v>
      </c>
      <c r="E124" s="96" t="s">
        <v>284</v>
      </c>
      <c r="F124" s="96" t="s">
        <v>284</v>
      </c>
      <c r="G124" s="96" t="s">
        <v>284</v>
      </c>
      <c r="H124" s="209">
        <v>0.1</v>
      </c>
      <c r="I124" s="209">
        <v>0.1</v>
      </c>
      <c r="J124" s="27" t="s">
        <v>284</v>
      </c>
      <c r="K124" s="61" t="s">
        <v>288</v>
      </c>
      <c r="L124" s="27" t="s">
        <v>284</v>
      </c>
      <c r="M124" s="180">
        <v>1.9</v>
      </c>
    </row>
    <row r="125" spans="2:13">
      <c r="B125" s="8">
        <v>2009</v>
      </c>
      <c r="C125" s="96" t="s">
        <v>284</v>
      </c>
      <c r="D125" s="181" t="s">
        <v>288</v>
      </c>
      <c r="E125" s="96" t="s">
        <v>284</v>
      </c>
      <c r="F125" s="96" t="s">
        <v>284</v>
      </c>
      <c r="G125" s="96" t="s">
        <v>284</v>
      </c>
      <c r="H125" s="209">
        <v>0.1</v>
      </c>
      <c r="I125" s="209">
        <v>0.1</v>
      </c>
      <c r="J125" s="27" t="s">
        <v>284</v>
      </c>
      <c r="K125" s="27" t="s">
        <v>284</v>
      </c>
      <c r="L125" s="61" t="s">
        <v>288</v>
      </c>
      <c r="M125" s="180">
        <v>1.4</v>
      </c>
    </row>
    <row r="126" spans="2:13">
      <c r="B126" s="8"/>
      <c r="C126" s="96"/>
      <c r="D126" s="96"/>
      <c r="E126" s="96"/>
      <c r="F126" s="96"/>
      <c r="G126" s="96"/>
      <c r="H126" s="209"/>
      <c r="I126" s="209"/>
      <c r="J126" s="27"/>
      <c r="K126" s="61"/>
      <c r="L126" s="27"/>
      <c r="M126" s="180"/>
    </row>
    <row r="127" spans="2:13">
      <c r="B127" s="8">
        <v>2010</v>
      </c>
      <c r="C127" s="96" t="s">
        <v>284</v>
      </c>
      <c r="D127" s="181" t="s">
        <v>284</v>
      </c>
      <c r="E127" s="96" t="s">
        <v>284</v>
      </c>
      <c r="F127" s="96" t="s">
        <v>284</v>
      </c>
      <c r="G127" s="96" t="s">
        <v>284</v>
      </c>
      <c r="H127" s="209">
        <v>0.2</v>
      </c>
      <c r="I127" s="209">
        <v>0.2</v>
      </c>
      <c r="J127" s="27" t="s">
        <v>284</v>
      </c>
      <c r="K127" s="27" t="s">
        <v>284</v>
      </c>
      <c r="L127" s="27" t="s">
        <v>284</v>
      </c>
      <c r="M127" s="180">
        <v>1.5</v>
      </c>
    </row>
    <row r="128" spans="2:13">
      <c r="B128" s="8">
        <v>2011</v>
      </c>
      <c r="C128" s="96" t="s">
        <v>284</v>
      </c>
      <c r="D128" s="181" t="s">
        <v>284</v>
      </c>
      <c r="E128" s="96" t="s">
        <v>284</v>
      </c>
      <c r="F128" s="96" t="s">
        <v>284</v>
      </c>
      <c r="G128" s="96" t="s">
        <v>284</v>
      </c>
      <c r="H128" s="181" t="s">
        <v>288</v>
      </c>
      <c r="I128" s="209">
        <v>0.1</v>
      </c>
      <c r="J128" s="27" t="s">
        <v>284</v>
      </c>
      <c r="K128" s="27" t="s">
        <v>284</v>
      </c>
      <c r="L128" s="27" t="s">
        <v>284</v>
      </c>
      <c r="M128" s="180">
        <v>1.2</v>
      </c>
    </row>
    <row r="129" spans="2:13">
      <c r="B129" s="8">
        <v>2012</v>
      </c>
      <c r="C129" s="96" t="s">
        <v>284</v>
      </c>
      <c r="D129" s="181" t="s">
        <v>284</v>
      </c>
      <c r="E129" s="96" t="s">
        <v>284</v>
      </c>
      <c r="F129" s="181" t="s">
        <v>288</v>
      </c>
      <c r="G129" s="96" t="s">
        <v>284</v>
      </c>
      <c r="H129" s="209">
        <v>0.1</v>
      </c>
      <c r="I129" s="209">
        <v>0.2</v>
      </c>
      <c r="J129" s="27" t="s">
        <v>284</v>
      </c>
      <c r="K129" s="61" t="s">
        <v>288</v>
      </c>
      <c r="L129" s="27" t="s">
        <v>284</v>
      </c>
      <c r="M129" s="180">
        <v>1.4</v>
      </c>
    </row>
    <row r="130" spans="2:13">
      <c r="B130" s="8">
        <v>2013</v>
      </c>
      <c r="C130" s="96" t="s">
        <v>284</v>
      </c>
      <c r="D130" s="96" t="s">
        <v>284</v>
      </c>
      <c r="E130" s="96" t="s">
        <v>284</v>
      </c>
      <c r="F130" s="96" t="s">
        <v>284</v>
      </c>
      <c r="G130" s="96" t="s">
        <v>284</v>
      </c>
      <c r="H130" s="209">
        <v>0.1</v>
      </c>
      <c r="I130" s="209">
        <v>0.1</v>
      </c>
      <c r="J130" s="27" t="s">
        <v>284</v>
      </c>
      <c r="K130" s="61" t="s">
        <v>288</v>
      </c>
      <c r="L130" s="27" t="s">
        <v>284</v>
      </c>
      <c r="M130" s="180">
        <v>1.3</v>
      </c>
    </row>
    <row r="131" spans="2:13">
      <c r="B131" s="8">
        <v>2014</v>
      </c>
      <c r="C131" s="96" t="s">
        <v>284</v>
      </c>
      <c r="D131" s="96" t="s">
        <v>284</v>
      </c>
      <c r="E131" s="96" t="s">
        <v>284</v>
      </c>
      <c r="F131" s="96" t="s">
        <v>284</v>
      </c>
      <c r="G131" s="96" t="s">
        <v>284</v>
      </c>
      <c r="H131" s="96">
        <v>0.1</v>
      </c>
      <c r="I131" s="96">
        <v>0.1</v>
      </c>
      <c r="J131" s="96" t="s">
        <v>284</v>
      </c>
      <c r="K131" s="61" t="s">
        <v>288</v>
      </c>
      <c r="L131" s="96" t="s">
        <v>284</v>
      </c>
      <c r="M131" s="180">
        <v>1</v>
      </c>
    </row>
    <row r="132" spans="2:13">
      <c r="B132" s="6"/>
      <c r="C132" s="28"/>
      <c r="D132" s="28"/>
      <c r="E132" s="28"/>
      <c r="F132" s="28"/>
      <c r="G132" s="28"/>
      <c r="H132" s="28"/>
      <c r="I132" s="28"/>
      <c r="J132" s="28"/>
      <c r="K132" s="28"/>
      <c r="L132" s="28"/>
      <c r="M132" s="28"/>
    </row>
    <row r="133" spans="2:13">
      <c r="B133" s="16"/>
      <c r="C133" s="68"/>
      <c r="D133" s="68"/>
      <c r="E133" s="68"/>
      <c r="F133" s="68"/>
      <c r="G133" s="68"/>
      <c r="H133" s="68"/>
      <c r="I133" s="68"/>
      <c r="J133" s="68"/>
      <c r="K133" s="68"/>
      <c r="L133" s="68"/>
      <c r="M133" s="68"/>
    </row>
    <row r="134" spans="2:13" ht="78.75" customHeight="1">
      <c r="B134" s="296" t="s">
        <v>312</v>
      </c>
      <c r="C134" s="297"/>
      <c r="D134" s="297"/>
      <c r="E134" s="297"/>
      <c r="F134" s="297"/>
      <c r="G134" s="297"/>
      <c r="H134" s="297"/>
      <c r="I134" s="297"/>
      <c r="J134" s="297"/>
      <c r="K134" s="297"/>
      <c r="L134" s="297"/>
      <c r="M134" s="297"/>
    </row>
    <row r="135" spans="2:13" ht="14.25" customHeight="1">
      <c r="B135" s="298" t="s">
        <v>564</v>
      </c>
      <c r="C135" s="299"/>
      <c r="D135" s="299"/>
      <c r="E135" s="299"/>
      <c r="F135" s="299"/>
      <c r="G135" s="299"/>
      <c r="H135" s="299"/>
      <c r="I135" s="299"/>
      <c r="J135" s="299"/>
      <c r="K135" s="299"/>
      <c r="L135" s="299"/>
      <c r="M135" s="299"/>
    </row>
  </sheetData>
  <mergeCells count="2">
    <mergeCell ref="B134:M134"/>
    <mergeCell ref="B135:M135"/>
  </mergeCells>
  <phoneticPr fontId="0" type="noConversion"/>
  <printOptions horizontalCentered="1"/>
  <pageMargins left="0.25" right="0" top="0.25" bottom="0.25" header="0" footer="0"/>
  <pageSetup scale="78"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7"/>
  <sheetViews>
    <sheetView workbookViewId="0"/>
  </sheetViews>
  <sheetFormatPr defaultRowHeight="15"/>
  <cols>
    <col min="1" max="1" width="2.6640625" style="2" customWidth="1"/>
    <col min="2" max="2" width="10.1640625" style="2" customWidth="1"/>
    <col min="3" max="20" width="11.5" style="2" customWidth="1"/>
    <col min="21" max="16384" width="9.33203125" style="2"/>
  </cols>
  <sheetData>
    <row r="1" spans="1:20" ht="15.75">
      <c r="A1" s="1"/>
    </row>
    <row r="2" spans="1:20">
      <c r="A2" s="212"/>
      <c r="B2" s="3" t="s">
        <v>290</v>
      </c>
      <c r="C2" s="4"/>
      <c r="D2" s="4"/>
      <c r="E2" s="4"/>
      <c r="F2" s="4"/>
      <c r="G2" s="4"/>
      <c r="H2" s="4"/>
      <c r="I2" s="4"/>
      <c r="J2" s="4"/>
      <c r="K2" s="4"/>
      <c r="L2" s="4"/>
      <c r="M2" s="4"/>
      <c r="N2" s="4"/>
      <c r="O2" s="4"/>
      <c r="P2" s="4"/>
      <c r="Q2" s="4"/>
      <c r="R2" s="4"/>
      <c r="S2" s="4"/>
      <c r="T2" s="4"/>
    </row>
    <row r="3" spans="1:20" ht="18.75">
      <c r="B3" s="5" t="s">
        <v>315</v>
      </c>
      <c r="C3" s="4"/>
      <c r="D3" s="4"/>
      <c r="E3" s="4"/>
      <c r="F3" s="4"/>
      <c r="G3" s="4"/>
      <c r="H3" s="4"/>
      <c r="I3" s="4"/>
      <c r="J3" s="4"/>
      <c r="K3" s="4"/>
      <c r="L3" s="4"/>
      <c r="M3" s="4"/>
      <c r="N3" s="4"/>
      <c r="O3" s="4"/>
      <c r="P3" s="4"/>
      <c r="Q3" s="4"/>
      <c r="R3" s="4"/>
      <c r="S3" s="4"/>
      <c r="T3" s="4"/>
    </row>
    <row r="4" spans="1:20">
      <c r="B4" s="3" t="s">
        <v>612</v>
      </c>
      <c r="C4" s="4"/>
      <c r="D4" s="4"/>
      <c r="E4" s="4"/>
      <c r="F4" s="4"/>
      <c r="G4" s="4"/>
      <c r="H4" s="4"/>
      <c r="I4" s="4"/>
      <c r="J4" s="4"/>
      <c r="K4" s="4"/>
      <c r="L4" s="4"/>
      <c r="M4" s="4"/>
      <c r="N4" s="4"/>
      <c r="O4" s="4"/>
      <c r="P4" s="4"/>
      <c r="Q4" s="4"/>
      <c r="R4" s="4"/>
      <c r="S4" s="4"/>
      <c r="T4" s="4"/>
    </row>
    <row r="5" spans="1:20" ht="45.75" customHeight="1">
      <c r="B5" s="304" t="s">
        <v>157</v>
      </c>
      <c r="C5" s="306" t="s">
        <v>303</v>
      </c>
      <c r="D5" s="307"/>
      <c r="E5" s="306" t="s">
        <v>304</v>
      </c>
      <c r="F5" s="307"/>
      <c r="G5" s="306" t="s">
        <v>293</v>
      </c>
      <c r="H5" s="307"/>
      <c r="I5" s="308" t="s">
        <v>600</v>
      </c>
      <c r="J5" s="309"/>
      <c r="K5" s="308" t="s">
        <v>305</v>
      </c>
      <c r="L5" s="309"/>
      <c r="M5" s="310" t="s">
        <v>321</v>
      </c>
      <c r="N5" s="311"/>
      <c r="O5" s="312" t="s">
        <v>306</v>
      </c>
      <c r="P5" s="313"/>
      <c r="Q5" s="308" t="s">
        <v>307</v>
      </c>
      <c r="R5" s="309"/>
      <c r="S5" s="310" t="s">
        <v>291</v>
      </c>
      <c r="T5" s="311"/>
    </row>
    <row r="6" spans="1:20">
      <c r="B6" s="305"/>
      <c r="C6" s="7" t="s">
        <v>289</v>
      </c>
      <c r="D6" s="19" t="s">
        <v>277</v>
      </c>
      <c r="E6" s="19" t="s">
        <v>289</v>
      </c>
      <c r="F6" s="19" t="s">
        <v>277</v>
      </c>
      <c r="G6" s="19" t="s">
        <v>289</v>
      </c>
      <c r="H6" s="19" t="s">
        <v>277</v>
      </c>
      <c r="I6" s="19" t="s">
        <v>289</v>
      </c>
      <c r="J6" s="19" t="s">
        <v>277</v>
      </c>
      <c r="K6" s="19" t="s">
        <v>289</v>
      </c>
      <c r="L6" s="19" t="s">
        <v>277</v>
      </c>
      <c r="M6" s="19" t="s">
        <v>289</v>
      </c>
      <c r="N6" s="19" t="s">
        <v>277</v>
      </c>
      <c r="O6" s="19" t="s">
        <v>289</v>
      </c>
      <c r="P6" s="19" t="s">
        <v>277</v>
      </c>
      <c r="Q6" s="19" t="s">
        <v>289</v>
      </c>
      <c r="R6" s="19" t="s">
        <v>277</v>
      </c>
      <c r="S6" s="19" t="s">
        <v>289</v>
      </c>
      <c r="T6" s="19" t="s">
        <v>277</v>
      </c>
    </row>
    <row r="7" spans="1:20">
      <c r="B7" s="8" t="s">
        <v>158</v>
      </c>
      <c r="C7" s="20">
        <v>2836</v>
      </c>
      <c r="D7" s="21">
        <v>117.1</v>
      </c>
      <c r="E7" s="20">
        <v>1460</v>
      </c>
      <c r="F7" s="21">
        <v>60.3</v>
      </c>
      <c r="G7" s="20">
        <v>2136</v>
      </c>
      <c r="H7" s="21">
        <v>88.2</v>
      </c>
      <c r="I7" s="20">
        <v>1740</v>
      </c>
      <c r="J7" s="21">
        <v>71.900000000000006</v>
      </c>
      <c r="K7" s="22"/>
      <c r="L7" s="23"/>
      <c r="M7" s="20">
        <v>224</v>
      </c>
      <c r="N7" s="21">
        <v>9.3000000000000007</v>
      </c>
      <c r="O7" s="20">
        <v>2388</v>
      </c>
      <c r="P7" s="21">
        <v>98.6</v>
      </c>
      <c r="Q7" s="22"/>
      <c r="R7" s="21"/>
      <c r="S7" s="22"/>
      <c r="T7" s="21"/>
    </row>
    <row r="8" spans="1:20">
      <c r="B8" s="8" t="s">
        <v>180</v>
      </c>
      <c r="C8" s="20">
        <v>3040</v>
      </c>
      <c r="D8" s="21">
        <v>123.6</v>
      </c>
      <c r="E8" s="20">
        <v>1484</v>
      </c>
      <c r="F8" s="21">
        <v>60.3</v>
      </c>
      <c r="G8" s="20">
        <v>2147</v>
      </c>
      <c r="H8" s="21">
        <v>87.3</v>
      </c>
      <c r="I8" s="20">
        <v>1901</v>
      </c>
      <c r="J8" s="21">
        <v>77.3</v>
      </c>
      <c r="K8" s="22"/>
      <c r="L8" s="23"/>
      <c r="M8" s="20">
        <v>264</v>
      </c>
      <c r="N8" s="21">
        <v>10.7</v>
      </c>
      <c r="O8" s="20">
        <v>2901</v>
      </c>
      <c r="P8" s="21">
        <v>117.9</v>
      </c>
      <c r="Q8" s="22"/>
      <c r="R8" s="21"/>
      <c r="S8" s="22"/>
      <c r="T8" s="21"/>
    </row>
    <row r="9" spans="1:20">
      <c r="B9" s="8" t="s">
        <v>181</v>
      </c>
      <c r="C9" s="20">
        <v>3302</v>
      </c>
      <c r="D9" s="21">
        <v>132.1</v>
      </c>
      <c r="E9" s="20">
        <v>1483</v>
      </c>
      <c r="F9" s="21">
        <v>59.3</v>
      </c>
      <c r="G9" s="20">
        <v>2097</v>
      </c>
      <c r="H9" s="21">
        <v>83.9</v>
      </c>
      <c r="I9" s="20">
        <v>1796</v>
      </c>
      <c r="J9" s="21">
        <v>71.900000000000006</v>
      </c>
      <c r="K9" s="22"/>
      <c r="L9" s="23"/>
      <c r="M9" s="20">
        <v>289</v>
      </c>
      <c r="N9" s="21">
        <v>11.6</v>
      </c>
      <c r="O9" s="20">
        <v>2637</v>
      </c>
      <c r="P9" s="21">
        <v>105.5</v>
      </c>
      <c r="Q9" s="22"/>
      <c r="R9" s="21"/>
      <c r="S9" s="22"/>
      <c r="T9" s="21"/>
    </row>
    <row r="10" spans="1:20">
      <c r="B10" s="8" t="s">
        <v>182</v>
      </c>
      <c r="C10" s="20">
        <v>3702</v>
      </c>
      <c r="D10" s="21">
        <v>145.9</v>
      </c>
      <c r="E10" s="20">
        <v>1694</v>
      </c>
      <c r="F10" s="21">
        <v>66.8</v>
      </c>
      <c r="G10" s="20">
        <v>2321</v>
      </c>
      <c r="H10" s="21">
        <v>91.5</v>
      </c>
      <c r="I10" s="20">
        <v>2017</v>
      </c>
      <c r="J10" s="21">
        <v>79.5</v>
      </c>
      <c r="K10" s="22"/>
      <c r="L10" s="23"/>
      <c r="M10" s="20">
        <v>265</v>
      </c>
      <c r="N10" s="21">
        <v>10.4</v>
      </c>
      <c r="O10" s="20">
        <v>2607</v>
      </c>
      <c r="P10" s="21">
        <v>102.7</v>
      </c>
      <c r="Q10" s="22"/>
      <c r="R10" s="21"/>
      <c r="S10" s="22"/>
      <c r="T10" s="21"/>
    </row>
    <row r="11" spans="1:20">
      <c r="B11" s="8" t="s">
        <v>183</v>
      </c>
      <c r="C11" s="20">
        <v>3981</v>
      </c>
      <c r="D11" s="21">
        <v>154.5</v>
      </c>
      <c r="E11" s="20">
        <v>1728</v>
      </c>
      <c r="F11" s="21">
        <v>67.099999999999994</v>
      </c>
      <c r="G11" s="20">
        <v>2431</v>
      </c>
      <c r="H11" s="21">
        <v>94.3</v>
      </c>
      <c r="I11" s="20">
        <v>2035</v>
      </c>
      <c r="J11" s="21">
        <v>79</v>
      </c>
      <c r="K11" s="22"/>
      <c r="L11" s="23"/>
      <c r="M11" s="20">
        <v>298</v>
      </c>
      <c r="N11" s="21">
        <v>11.6</v>
      </c>
      <c r="O11" s="20">
        <v>2646</v>
      </c>
      <c r="P11" s="21">
        <v>102.7</v>
      </c>
      <c r="Q11" s="22"/>
      <c r="R11" s="21"/>
      <c r="S11" s="22"/>
      <c r="T11" s="21"/>
    </row>
    <row r="12" spans="1:20">
      <c r="B12" s="8" t="s">
        <v>184</v>
      </c>
      <c r="C12" s="20">
        <v>3715</v>
      </c>
      <c r="D12" s="21">
        <v>142</v>
      </c>
      <c r="E12" s="20">
        <v>1693</v>
      </c>
      <c r="F12" s="21">
        <v>64.7</v>
      </c>
      <c r="G12" s="20">
        <v>2405</v>
      </c>
      <c r="H12" s="21">
        <v>91.9</v>
      </c>
      <c r="I12" s="20">
        <v>2034</v>
      </c>
      <c r="J12" s="21">
        <v>77.8</v>
      </c>
      <c r="K12" s="22"/>
      <c r="L12" s="23"/>
      <c r="M12" s="20">
        <v>267</v>
      </c>
      <c r="N12" s="21">
        <v>10.199999999999999</v>
      </c>
      <c r="O12" s="20">
        <v>2417</v>
      </c>
      <c r="P12" s="21">
        <v>92.4</v>
      </c>
      <c r="Q12" s="22"/>
      <c r="R12" s="21"/>
      <c r="S12" s="22"/>
      <c r="T12" s="21"/>
    </row>
    <row r="13" spans="1:20">
      <c r="B13" s="8" t="s">
        <v>185</v>
      </c>
      <c r="C13" s="20">
        <v>3933</v>
      </c>
      <c r="D13" s="21">
        <v>148.19999999999999</v>
      </c>
      <c r="E13" s="20">
        <v>1736</v>
      </c>
      <c r="F13" s="21">
        <v>65.400000000000006</v>
      </c>
      <c r="G13" s="20">
        <v>2554</v>
      </c>
      <c r="H13" s="21">
        <v>96.2</v>
      </c>
      <c r="I13" s="20">
        <v>2126</v>
      </c>
      <c r="J13" s="21">
        <v>80.099999999999994</v>
      </c>
      <c r="K13" s="22"/>
      <c r="L13" s="23"/>
      <c r="M13" s="20">
        <v>311</v>
      </c>
      <c r="N13" s="21">
        <v>11.7</v>
      </c>
      <c r="O13" s="20">
        <v>2621</v>
      </c>
      <c r="P13" s="21">
        <v>98.7</v>
      </c>
      <c r="Q13" s="22"/>
      <c r="R13" s="21"/>
      <c r="S13" s="22"/>
      <c r="T13" s="21"/>
    </row>
    <row r="14" spans="1:20">
      <c r="B14" s="8" t="s">
        <v>186</v>
      </c>
      <c r="C14" s="20">
        <v>4269</v>
      </c>
      <c r="D14" s="21">
        <v>158.5</v>
      </c>
      <c r="E14" s="20">
        <v>1747</v>
      </c>
      <c r="F14" s="21">
        <v>64.900000000000006</v>
      </c>
      <c r="G14" s="20">
        <v>2690</v>
      </c>
      <c r="H14" s="21">
        <v>99.9</v>
      </c>
      <c r="I14" s="20">
        <v>2209</v>
      </c>
      <c r="J14" s="21">
        <v>82</v>
      </c>
      <c r="K14" s="22"/>
      <c r="L14" s="23"/>
      <c r="M14" s="20">
        <v>352</v>
      </c>
      <c r="N14" s="21">
        <v>13.1</v>
      </c>
      <c r="O14" s="20">
        <v>3018</v>
      </c>
      <c r="P14" s="21">
        <v>112</v>
      </c>
      <c r="Q14" s="22"/>
      <c r="R14" s="21"/>
      <c r="S14" s="22"/>
      <c r="T14" s="21"/>
    </row>
    <row r="15" spans="1:20">
      <c r="B15" s="8" t="s">
        <v>187</v>
      </c>
      <c r="C15" s="20">
        <v>4202</v>
      </c>
      <c r="D15" s="21">
        <v>153.80000000000001</v>
      </c>
      <c r="E15" s="20">
        <v>1921</v>
      </c>
      <c r="F15" s="21">
        <v>70.3</v>
      </c>
      <c r="G15" s="20">
        <v>2630</v>
      </c>
      <c r="H15" s="21">
        <v>96.3</v>
      </c>
      <c r="I15" s="20">
        <v>2036</v>
      </c>
      <c r="J15" s="21">
        <v>74.5</v>
      </c>
      <c r="K15" s="22"/>
      <c r="L15" s="23"/>
      <c r="M15" s="20">
        <v>359</v>
      </c>
      <c r="N15" s="21">
        <v>13.1</v>
      </c>
      <c r="O15" s="20">
        <v>2313</v>
      </c>
      <c r="P15" s="21">
        <v>84.7</v>
      </c>
      <c r="Q15" s="22"/>
      <c r="R15" s="21"/>
      <c r="S15" s="22"/>
      <c r="T15" s="21"/>
    </row>
    <row r="16" spans="1:20">
      <c r="B16" s="8" t="s">
        <v>188</v>
      </c>
      <c r="C16" s="20">
        <v>4354</v>
      </c>
      <c r="D16" s="21">
        <v>157.1</v>
      </c>
      <c r="E16" s="20">
        <v>1948</v>
      </c>
      <c r="F16" s="21">
        <v>70.3</v>
      </c>
      <c r="G16" s="20">
        <v>2739</v>
      </c>
      <c r="H16" s="21">
        <v>98.8</v>
      </c>
      <c r="I16" s="20">
        <v>1903</v>
      </c>
      <c r="J16" s="21">
        <v>68.7</v>
      </c>
      <c r="K16" s="22"/>
      <c r="L16" s="23"/>
      <c r="M16" s="20">
        <v>374</v>
      </c>
      <c r="N16" s="21">
        <v>13.5</v>
      </c>
      <c r="O16" s="20">
        <v>2265</v>
      </c>
      <c r="P16" s="21">
        <v>81.7</v>
      </c>
      <c r="Q16" s="22"/>
      <c r="R16" s="21"/>
      <c r="S16" s="22"/>
      <c r="T16" s="21"/>
    </row>
    <row r="17" spans="2:20">
      <c r="B17" s="11"/>
      <c r="C17" s="20"/>
      <c r="D17" s="21"/>
      <c r="E17" s="20"/>
      <c r="F17" s="21"/>
      <c r="G17" s="20"/>
      <c r="H17" s="21"/>
      <c r="I17" s="20"/>
      <c r="J17" s="21"/>
      <c r="K17" s="22"/>
      <c r="L17" s="23"/>
      <c r="M17" s="22"/>
      <c r="N17" s="21"/>
      <c r="O17" s="20"/>
      <c r="P17" s="21"/>
      <c r="Q17" s="22"/>
      <c r="R17" s="21"/>
      <c r="S17" s="22"/>
      <c r="T17" s="21"/>
    </row>
    <row r="18" spans="2:20">
      <c r="B18" s="8" t="s">
        <v>159</v>
      </c>
      <c r="C18" s="20">
        <v>4581</v>
      </c>
      <c r="D18" s="21">
        <v>163</v>
      </c>
      <c r="E18" s="20">
        <v>2105</v>
      </c>
      <c r="F18" s="21">
        <v>74.900000000000006</v>
      </c>
      <c r="G18" s="20">
        <v>3091</v>
      </c>
      <c r="H18" s="21">
        <v>110</v>
      </c>
      <c r="I18" s="20">
        <v>2158</v>
      </c>
      <c r="J18" s="21">
        <v>76.8</v>
      </c>
      <c r="K18" s="20">
        <v>49</v>
      </c>
      <c r="L18" s="21">
        <v>1.7</v>
      </c>
      <c r="M18" s="20">
        <v>398</v>
      </c>
      <c r="N18" s="21">
        <v>14.2</v>
      </c>
      <c r="O18" s="20">
        <v>2785</v>
      </c>
      <c r="P18" s="21">
        <v>99.1</v>
      </c>
      <c r="Q18" s="20">
        <v>282</v>
      </c>
      <c r="R18" s="21">
        <v>10</v>
      </c>
      <c r="S18" s="22"/>
      <c r="T18" s="21"/>
    </row>
    <row r="19" spans="2:20">
      <c r="B19" s="8" t="s">
        <v>189</v>
      </c>
      <c r="C19" s="20">
        <v>4639</v>
      </c>
      <c r="D19" s="21">
        <v>160.19999999999999</v>
      </c>
      <c r="E19" s="20">
        <v>2142</v>
      </c>
      <c r="F19" s="21">
        <v>74</v>
      </c>
      <c r="G19" s="20">
        <v>2916</v>
      </c>
      <c r="H19" s="21">
        <v>100.7</v>
      </c>
      <c r="I19" s="20">
        <v>2121</v>
      </c>
      <c r="J19" s="21">
        <v>73.2</v>
      </c>
      <c r="K19" s="20">
        <v>44</v>
      </c>
      <c r="L19" s="21">
        <v>1.5</v>
      </c>
      <c r="M19" s="20">
        <v>373</v>
      </c>
      <c r="N19" s="21">
        <v>12.9</v>
      </c>
      <c r="O19" s="20">
        <v>2763</v>
      </c>
      <c r="P19" s="21">
        <v>95.4</v>
      </c>
      <c r="Q19" s="22"/>
      <c r="R19" s="21"/>
      <c r="S19" s="22"/>
      <c r="T19" s="21"/>
    </row>
    <row r="20" spans="2:20">
      <c r="B20" s="8" t="s">
        <v>190</v>
      </c>
      <c r="C20" s="20">
        <v>5324</v>
      </c>
      <c r="D20" s="21">
        <v>178.5</v>
      </c>
      <c r="E20" s="20">
        <v>2291</v>
      </c>
      <c r="F20" s="21">
        <v>76.8</v>
      </c>
      <c r="G20" s="20">
        <v>2707</v>
      </c>
      <c r="H20" s="21">
        <v>90.8</v>
      </c>
      <c r="I20" s="20">
        <v>2005</v>
      </c>
      <c r="J20" s="21">
        <v>67.2</v>
      </c>
      <c r="K20" s="20">
        <v>75</v>
      </c>
      <c r="L20" s="21">
        <v>2.5</v>
      </c>
      <c r="M20" s="20">
        <v>448</v>
      </c>
      <c r="N20" s="21">
        <v>15</v>
      </c>
      <c r="O20" s="20">
        <v>2796</v>
      </c>
      <c r="P20" s="21">
        <v>93.8</v>
      </c>
      <c r="Q20" s="22"/>
      <c r="R20" s="21"/>
      <c r="S20" s="22"/>
      <c r="T20" s="21"/>
    </row>
    <row r="21" spans="2:20">
      <c r="B21" s="8" t="s">
        <v>191</v>
      </c>
      <c r="C21" s="20">
        <v>4908</v>
      </c>
      <c r="D21" s="21">
        <v>160</v>
      </c>
      <c r="E21" s="20">
        <v>2388</v>
      </c>
      <c r="F21" s="21">
        <v>77.8</v>
      </c>
      <c r="G21" s="20">
        <v>2834</v>
      </c>
      <c r="H21" s="21">
        <v>92.4</v>
      </c>
      <c r="I21" s="20">
        <v>2333</v>
      </c>
      <c r="J21" s="21">
        <v>76.099999999999994</v>
      </c>
      <c r="K21" s="20">
        <v>132</v>
      </c>
      <c r="L21" s="21">
        <v>4.3</v>
      </c>
      <c r="M21" s="20">
        <v>483</v>
      </c>
      <c r="N21" s="21">
        <v>15.7</v>
      </c>
      <c r="O21" s="20">
        <v>3082</v>
      </c>
      <c r="P21" s="21">
        <v>100.5</v>
      </c>
      <c r="Q21" s="22"/>
      <c r="R21" s="21"/>
      <c r="S21" s="22"/>
      <c r="T21" s="21"/>
    </row>
    <row r="22" spans="2:20">
      <c r="B22" s="8" t="s">
        <v>192</v>
      </c>
      <c r="C22" s="20">
        <v>5124</v>
      </c>
      <c r="D22" s="21">
        <v>162.5</v>
      </c>
      <c r="E22" s="20">
        <v>2414</v>
      </c>
      <c r="F22" s="21">
        <v>76.599999999999994</v>
      </c>
      <c r="G22" s="20">
        <v>2993</v>
      </c>
      <c r="H22" s="21">
        <v>94.9</v>
      </c>
      <c r="I22" s="20">
        <v>2108</v>
      </c>
      <c r="J22" s="21">
        <v>66.8</v>
      </c>
      <c r="K22" s="20">
        <v>120</v>
      </c>
      <c r="L22" s="21">
        <v>3.8</v>
      </c>
      <c r="M22" s="20">
        <v>503</v>
      </c>
      <c r="N22" s="21">
        <v>16</v>
      </c>
      <c r="O22" s="20">
        <v>2909</v>
      </c>
      <c r="P22" s="21">
        <v>92.2</v>
      </c>
      <c r="Q22" s="22"/>
      <c r="R22" s="21"/>
      <c r="S22" s="22"/>
      <c r="T22" s="21"/>
    </row>
    <row r="23" spans="2:20">
      <c r="B23" s="8" t="s">
        <v>193</v>
      </c>
      <c r="C23" s="20">
        <v>5538</v>
      </c>
      <c r="D23" s="21">
        <v>171</v>
      </c>
      <c r="E23" s="20">
        <v>2567</v>
      </c>
      <c r="F23" s="21">
        <v>79.2</v>
      </c>
      <c r="G23" s="20">
        <v>3384</v>
      </c>
      <c r="H23" s="21">
        <v>104.5</v>
      </c>
      <c r="I23" s="20">
        <v>2219</v>
      </c>
      <c r="J23" s="21">
        <v>68.5</v>
      </c>
      <c r="K23" s="20">
        <v>190</v>
      </c>
      <c r="L23" s="21">
        <v>5.9</v>
      </c>
      <c r="M23" s="20">
        <v>498</v>
      </c>
      <c r="N23" s="21">
        <v>15.4</v>
      </c>
      <c r="O23" s="20">
        <v>3229</v>
      </c>
      <c r="P23" s="21">
        <v>99.7</v>
      </c>
      <c r="Q23" s="22"/>
      <c r="R23" s="21"/>
      <c r="S23" s="22"/>
      <c r="T23" s="21"/>
    </row>
    <row r="24" spans="2:20">
      <c r="B24" s="8" t="s">
        <v>194</v>
      </c>
      <c r="C24" s="20">
        <v>5819</v>
      </c>
      <c r="D24" s="21">
        <v>175</v>
      </c>
      <c r="E24" s="20">
        <v>2710</v>
      </c>
      <c r="F24" s="21">
        <v>81.5</v>
      </c>
      <c r="G24" s="20">
        <v>3559</v>
      </c>
      <c r="H24" s="21">
        <v>107</v>
      </c>
      <c r="I24" s="20">
        <v>2853</v>
      </c>
      <c r="J24" s="21">
        <v>85.8</v>
      </c>
      <c r="K24" s="20">
        <v>257</v>
      </c>
      <c r="L24" s="21">
        <v>7.7</v>
      </c>
      <c r="M24" s="20">
        <v>500</v>
      </c>
      <c r="N24" s="21">
        <v>15</v>
      </c>
      <c r="O24" s="20">
        <v>3698</v>
      </c>
      <c r="P24" s="21">
        <v>111.2</v>
      </c>
      <c r="Q24" s="22"/>
      <c r="R24" s="21"/>
      <c r="S24" s="22"/>
      <c r="T24" s="21"/>
    </row>
    <row r="25" spans="2:20">
      <c r="B25" s="8" t="s">
        <v>195</v>
      </c>
      <c r="C25" s="20">
        <v>6103</v>
      </c>
      <c r="D25" s="21">
        <v>178.9</v>
      </c>
      <c r="E25" s="20">
        <v>2765</v>
      </c>
      <c r="F25" s="21">
        <v>81.099999999999994</v>
      </c>
      <c r="G25" s="20">
        <v>3703</v>
      </c>
      <c r="H25" s="21">
        <v>108.6</v>
      </c>
      <c r="I25" s="20">
        <v>2925</v>
      </c>
      <c r="J25" s="21">
        <v>85.8</v>
      </c>
      <c r="K25" s="20">
        <v>335</v>
      </c>
      <c r="L25" s="21">
        <v>9.8000000000000007</v>
      </c>
      <c r="M25" s="20">
        <v>569</v>
      </c>
      <c r="N25" s="21">
        <v>16.7</v>
      </c>
      <c r="O25" s="20">
        <v>4455</v>
      </c>
      <c r="P25" s="21">
        <v>130.6</v>
      </c>
      <c r="Q25" s="22"/>
      <c r="R25" s="21"/>
      <c r="S25" s="22"/>
      <c r="T25" s="21"/>
    </row>
    <row r="26" spans="2:20">
      <c r="B26" s="8" t="s">
        <v>196</v>
      </c>
      <c r="C26" s="20">
        <v>6091</v>
      </c>
      <c r="D26" s="21">
        <v>174.2</v>
      </c>
      <c r="E26" s="20">
        <v>2931</v>
      </c>
      <c r="F26" s="21">
        <v>83.8</v>
      </c>
      <c r="G26" s="20">
        <v>3493</v>
      </c>
      <c r="H26" s="21">
        <v>99.9</v>
      </c>
      <c r="I26" s="20">
        <v>2599</v>
      </c>
      <c r="J26" s="21">
        <v>74.3</v>
      </c>
      <c r="K26" s="20">
        <v>279</v>
      </c>
      <c r="L26" s="21">
        <v>8</v>
      </c>
      <c r="M26" s="20">
        <v>591</v>
      </c>
      <c r="N26" s="21">
        <v>16.899999999999999</v>
      </c>
      <c r="O26" s="20">
        <v>7238</v>
      </c>
      <c r="P26" s="21">
        <v>207</v>
      </c>
      <c r="Q26" s="22"/>
      <c r="R26" s="21"/>
      <c r="S26" s="22"/>
      <c r="T26" s="21"/>
    </row>
    <row r="27" spans="2:20">
      <c r="B27" s="8" t="s">
        <v>197</v>
      </c>
      <c r="C27" s="20">
        <v>5651</v>
      </c>
      <c r="D27" s="21">
        <v>157.69999999999999</v>
      </c>
      <c r="E27" s="20">
        <v>2990</v>
      </c>
      <c r="F27" s="21">
        <v>83.5</v>
      </c>
      <c r="G27" s="20">
        <v>3483</v>
      </c>
      <c r="H27" s="21">
        <v>97.2</v>
      </c>
      <c r="I27" s="20">
        <v>2612</v>
      </c>
      <c r="J27" s="21">
        <v>72.900000000000006</v>
      </c>
      <c r="K27" s="20">
        <v>328</v>
      </c>
      <c r="L27" s="21">
        <v>9.1999999999999993</v>
      </c>
      <c r="M27" s="20">
        <v>559</v>
      </c>
      <c r="N27" s="21">
        <v>15.6</v>
      </c>
      <c r="O27" s="20">
        <v>4081</v>
      </c>
      <c r="P27" s="21">
        <v>113.9</v>
      </c>
      <c r="Q27" s="22"/>
      <c r="R27" s="21"/>
      <c r="S27" s="22"/>
      <c r="T27" s="21"/>
    </row>
    <row r="28" spans="2:20">
      <c r="B28" s="11"/>
      <c r="C28" s="20"/>
      <c r="D28" s="21"/>
      <c r="E28" s="20"/>
      <c r="F28" s="21"/>
      <c r="G28" s="20"/>
      <c r="H28" s="21"/>
      <c r="I28" s="20"/>
      <c r="J28" s="21"/>
      <c r="K28" s="22"/>
      <c r="L28" s="21"/>
      <c r="M28" s="22"/>
      <c r="N28" s="23"/>
      <c r="O28" s="20"/>
      <c r="P28" s="21"/>
      <c r="Q28" s="22"/>
      <c r="R28" s="21"/>
      <c r="S28" s="22"/>
      <c r="T28" s="23"/>
    </row>
    <row r="29" spans="2:20">
      <c r="B29" s="8" t="s">
        <v>160</v>
      </c>
      <c r="C29" s="20">
        <v>6732</v>
      </c>
      <c r="D29" s="21">
        <v>183.5</v>
      </c>
      <c r="E29" s="20">
        <v>3158</v>
      </c>
      <c r="F29" s="21">
        <v>86.1</v>
      </c>
      <c r="G29" s="20">
        <v>3876</v>
      </c>
      <c r="H29" s="21">
        <v>105.7</v>
      </c>
      <c r="I29" s="20">
        <v>2646</v>
      </c>
      <c r="J29" s="21">
        <v>72.099999999999994</v>
      </c>
      <c r="K29" s="20">
        <v>397</v>
      </c>
      <c r="L29" s="21">
        <v>10.8</v>
      </c>
      <c r="M29" s="20">
        <v>577</v>
      </c>
      <c r="N29" s="21">
        <v>15.7</v>
      </c>
      <c r="O29" s="20">
        <v>5794</v>
      </c>
      <c r="P29" s="21">
        <v>157.9</v>
      </c>
      <c r="Q29" s="22"/>
      <c r="R29" s="21"/>
      <c r="S29" s="22"/>
      <c r="T29" s="21"/>
    </row>
    <row r="30" spans="2:20">
      <c r="B30" s="8" t="s">
        <v>198</v>
      </c>
      <c r="C30" s="20">
        <v>6176</v>
      </c>
      <c r="D30" s="21">
        <v>163.1</v>
      </c>
      <c r="E30" s="20">
        <v>3373</v>
      </c>
      <c r="F30" s="21">
        <v>89.1</v>
      </c>
      <c r="G30" s="20">
        <v>3931</v>
      </c>
      <c r="H30" s="21">
        <v>103.8</v>
      </c>
      <c r="I30" s="20">
        <v>2476</v>
      </c>
      <c r="J30" s="21">
        <v>65.400000000000006</v>
      </c>
      <c r="K30" s="20">
        <v>403</v>
      </c>
      <c r="L30" s="21">
        <v>10.6</v>
      </c>
      <c r="M30" s="20">
        <v>586</v>
      </c>
      <c r="N30" s="21">
        <v>15.5</v>
      </c>
      <c r="O30" s="20">
        <v>2849</v>
      </c>
      <c r="P30" s="21">
        <v>75.3</v>
      </c>
      <c r="Q30" s="20">
        <v>261</v>
      </c>
      <c r="R30" s="21">
        <v>6.9</v>
      </c>
      <c r="S30" s="22"/>
      <c r="T30" s="21"/>
    </row>
    <row r="31" spans="2:20">
      <c r="B31" s="8" t="s">
        <v>199</v>
      </c>
      <c r="C31" s="20">
        <v>6897</v>
      </c>
      <c r="D31" s="21">
        <v>176.7</v>
      </c>
      <c r="E31" s="20">
        <v>3481</v>
      </c>
      <c r="F31" s="21">
        <v>89.2</v>
      </c>
      <c r="G31" s="20">
        <v>4041</v>
      </c>
      <c r="H31" s="21">
        <v>103.5</v>
      </c>
      <c r="I31" s="20">
        <v>2475</v>
      </c>
      <c r="J31" s="21">
        <v>63.4</v>
      </c>
      <c r="K31" s="20">
        <v>529</v>
      </c>
      <c r="L31" s="21">
        <v>13.6</v>
      </c>
      <c r="M31" s="20">
        <v>650</v>
      </c>
      <c r="N31" s="21">
        <v>16.7</v>
      </c>
      <c r="O31" s="20">
        <v>3728</v>
      </c>
      <c r="P31" s="21">
        <v>95.5</v>
      </c>
      <c r="Q31" s="20">
        <v>267</v>
      </c>
      <c r="R31" s="21">
        <v>6.8</v>
      </c>
      <c r="S31" s="22"/>
      <c r="T31" s="21"/>
    </row>
    <row r="32" spans="2:20">
      <c r="B32" s="8" t="s">
        <v>200</v>
      </c>
      <c r="C32" s="20">
        <v>7266</v>
      </c>
      <c r="D32" s="21">
        <v>180.7</v>
      </c>
      <c r="E32" s="20">
        <v>3545</v>
      </c>
      <c r="F32" s="21">
        <v>88.2</v>
      </c>
      <c r="G32" s="20">
        <v>4420</v>
      </c>
      <c r="H32" s="21">
        <v>109.9</v>
      </c>
      <c r="I32" s="20">
        <v>2826</v>
      </c>
      <c r="J32" s="21">
        <v>70.3</v>
      </c>
      <c r="K32" s="20">
        <v>677</v>
      </c>
      <c r="L32" s="21">
        <v>16.8</v>
      </c>
      <c r="M32" s="20">
        <v>635</v>
      </c>
      <c r="N32" s="21">
        <v>15.8</v>
      </c>
      <c r="O32" s="20">
        <v>4719</v>
      </c>
      <c r="P32" s="21">
        <v>117.4</v>
      </c>
      <c r="Q32" s="20">
        <v>251</v>
      </c>
      <c r="R32" s="21">
        <v>6.2</v>
      </c>
      <c r="S32" s="22"/>
      <c r="T32" s="21"/>
    </row>
    <row r="33" spans="2:20">
      <c r="B33" s="8" t="s">
        <v>201</v>
      </c>
      <c r="C33" s="20">
        <v>6985</v>
      </c>
      <c r="D33" s="21">
        <v>168.8</v>
      </c>
      <c r="E33" s="20">
        <v>3824</v>
      </c>
      <c r="F33" s="21">
        <v>92.4</v>
      </c>
      <c r="G33" s="20">
        <v>4241</v>
      </c>
      <c r="H33" s="21">
        <v>102.5</v>
      </c>
      <c r="I33" s="20">
        <v>3090</v>
      </c>
      <c r="J33" s="21">
        <v>74.7</v>
      </c>
      <c r="K33" s="20">
        <v>1001</v>
      </c>
      <c r="L33" s="21">
        <v>24.2</v>
      </c>
      <c r="M33" s="20">
        <v>661</v>
      </c>
      <c r="N33" s="21">
        <v>16</v>
      </c>
      <c r="O33" s="20">
        <v>3332</v>
      </c>
      <c r="P33" s="21">
        <v>80.5</v>
      </c>
      <c r="Q33" s="20">
        <v>256</v>
      </c>
      <c r="R33" s="21">
        <v>6.2</v>
      </c>
      <c r="S33" s="22"/>
      <c r="T33" s="21"/>
    </row>
    <row r="34" spans="2:20">
      <c r="B34" s="8" t="s">
        <v>202</v>
      </c>
      <c r="C34" s="20">
        <v>7540</v>
      </c>
      <c r="D34" s="21">
        <v>177.2</v>
      </c>
      <c r="E34" s="20">
        <v>3858</v>
      </c>
      <c r="F34" s="21">
        <v>90.7</v>
      </c>
      <c r="G34" s="20">
        <v>4623</v>
      </c>
      <c r="H34" s="21">
        <v>108.6</v>
      </c>
      <c r="I34" s="20">
        <v>3278</v>
      </c>
      <c r="J34" s="21">
        <v>77</v>
      </c>
      <c r="K34" s="20">
        <v>1103</v>
      </c>
      <c r="L34" s="21">
        <v>25.9</v>
      </c>
      <c r="M34" s="20">
        <v>746</v>
      </c>
      <c r="N34" s="21">
        <v>17.5</v>
      </c>
      <c r="O34" s="20">
        <v>3294</v>
      </c>
      <c r="P34" s="21">
        <v>77.400000000000006</v>
      </c>
      <c r="Q34" s="20">
        <v>319</v>
      </c>
      <c r="R34" s="21">
        <v>7.5</v>
      </c>
      <c r="S34" s="22"/>
      <c r="T34" s="21"/>
    </row>
    <row r="35" spans="2:20">
      <c r="B35" s="8" t="s">
        <v>203</v>
      </c>
      <c r="C35" s="20">
        <v>8281</v>
      </c>
      <c r="D35" s="21">
        <v>189.4</v>
      </c>
      <c r="E35" s="20">
        <v>4087</v>
      </c>
      <c r="F35" s="21">
        <v>93.5</v>
      </c>
      <c r="G35" s="20">
        <v>4663</v>
      </c>
      <c r="H35" s="21">
        <v>106.6</v>
      </c>
      <c r="I35" s="20">
        <v>3557</v>
      </c>
      <c r="J35" s="21">
        <v>81.3</v>
      </c>
      <c r="K35" s="20">
        <v>1221</v>
      </c>
      <c r="L35" s="21">
        <v>27.9</v>
      </c>
      <c r="M35" s="20">
        <v>743</v>
      </c>
      <c r="N35" s="21">
        <v>17</v>
      </c>
      <c r="O35" s="20">
        <v>4440</v>
      </c>
      <c r="P35" s="21">
        <v>101.5</v>
      </c>
      <c r="Q35" s="20">
        <v>326</v>
      </c>
      <c r="R35" s="21">
        <v>7.5</v>
      </c>
      <c r="S35" s="22"/>
      <c r="T35" s="21"/>
    </row>
    <row r="36" spans="2:20">
      <c r="B36" s="8" t="s">
        <v>204</v>
      </c>
      <c r="C36" s="20">
        <v>8780</v>
      </c>
      <c r="D36" s="21">
        <v>195.5</v>
      </c>
      <c r="E36" s="20">
        <v>4264</v>
      </c>
      <c r="F36" s="21">
        <v>95</v>
      </c>
      <c r="G36" s="20">
        <v>4378</v>
      </c>
      <c r="H36" s="21">
        <v>97.5</v>
      </c>
      <c r="I36" s="20">
        <v>3634</v>
      </c>
      <c r="J36" s="21">
        <v>80.900000000000006</v>
      </c>
      <c r="K36" s="20">
        <v>1389</v>
      </c>
      <c r="L36" s="21">
        <v>30.9</v>
      </c>
      <c r="M36" s="20">
        <v>819</v>
      </c>
      <c r="N36" s="21">
        <v>18.2</v>
      </c>
      <c r="O36" s="20">
        <v>3543</v>
      </c>
      <c r="P36" s="21">
        <v>78.900000000000006</v>
      </c>
      <c r="Q36" s="20">
        <v>340</v>
      </c>
      <c r="R36" s="21">
        <v>7.6</v>
      </c>
      <c r="S36" s="22"/>
      <c r="T36" s="21"/>
    </row>
    <row r="37" spans="2:20">
      <c r="B37" s="8" t="s">
        <v>205</v>
      </c>
      <c r="C37" s="20">
        <v>9786</v>
      </c>
      <c r="D37" s="21">
        <v>212.4</v>
      </c>
      <c r="E37" s="20">
        <v>4381</v>
      </c>
      <c r="F37" s="21">
        <v>95.1</v>
      </c>
      <c r="G37" s="20">
        <v>4718</v>
      </c>
      <c r="H37" s="21">
        <v>102.4</v>
      </c>
      <c r="I37" s="20">
        <v>3704</v>
      </c>
      <c r="J37" s="21">
        <v>80.400000000000006</v>
      </c>
      <c r="K37" s="20">
        <v>1429</v>
      </c>
      <c r="L37" s="21">
        <v>31</v>
      </c>
      <c r="M37" s="20">
        <v>905</v>
      </c>
      <c r="N37" s="21">
        <v>19.600000000000001</v>
      </c>
      <c r="O37" s="20">
        <v>4518</v>
      </c>
      <c r="P37" s="21">
        <v>98.1</v>
      </c>
      <c r="Q37" s="20">
        <v>373</v>
      </c>
      <c r="R37" s="21">
        <v>8.1</v>
      </c>
      <c r="S37" s="22"/>
      <c r="T37" s="21"/>
    </row>
    <row r="38" spans="2:20">
      <c r="B38" s="8" t="s">
        <v>206</v>
      </c>
      <c r="C38" s="20">
        <v>10185</v>
      </c>
      <c r="D38" s="21">
        <v>215.6</v>
      </c>
      <c r="E38" s="20">
        <v>4571</v>
      </c>
      <c r="F38" s="21">
        <v>96.7</v>
      </c>
      <c r="G38" s="20">
        <v>4694</v>
      </c>
      <c r="H38" s="21">
        <v>99.3</v>
      </c>
      <c r="I38" s="20">
        <v>3913</v>
      </c>
      <c r="J38" s="21">
        <v>82.8</v>
      </c>
      <c r="K38" s="20">
        <v>1552</v>
      </c>
      <c r="L38" s="21">
        <v>32.799999999999997</v>
      </c>
      <c r="M38" s="20">
        <v>935</v>
      </c>
      <c r="N38" s="21">
        <v>19.8</v>
      </c>
      <c r="O38" s="20">
        <v>4216</v>
      </c>
      <c r="P38" s="21">
        <v>89.2</v>
      </c>
      <c r="Q38" s="20">
        <v>361</v>
      </c>
      <c r="R38" s="21">
        <v>7.6</v>
      </c>
      <c r="S38" s="22"/>
      <c r="T38" s="21"/>
    </row>
    <row r="39" spans="2:20">
      <c r="B39" s="11"/>
      <c r="C39" s="20"/>
      <c r="D39" s="21"/>
      <c r="E39" s="20"/>
      <c r="F39" s="21"/>
      <c r="G39" s="20"/>
      <c r="H39" s="21"/>
      <c r="I39" s="20"/>
      <c r="J39" s="21"/>
      <c r="K39" s="20"/>
      <c r="L39" s="21"/>
      <c r="M39" s="22"/>
      <c r="N39" s="21"/>
      <c r="O39" s="20"/>
      <c r="P39" s="21"/>
      <c r="Q39" s="22"/>
      <c r="R39" s="21"/>
      <c r="S39" s="22"/>
      <c r="T39" s="21"/>
    </row>
    <row r="40" spans="2:20">
      <c r="B40" s="8" t="s">
        <v>161</v>
      </c>
      <c r="C40" s="20">
        <v>9947</v>
      </c>
      <c r="D40" s="21">
        <v>205.4</v>
      </c>
      <c r="E40" s="20">
        <v>4572</v>
      </c>
      <c r="F40" s="21">
        <v>94.4</v>
      </c>
      <c r="G40" s="20">
        <v>4533</v>
      </c>
      <c r="H40" s="21">
        <v>93.6</v>
      </c>
      <c r="I40" s="20">
        <v>3805</v>
      </c>
      <c r="J40" s="21">
        <v>78.599999999999994</v>
      </c>
      <c r="K40" s="20">
        <v>1572</v>
      </c>
      <c r="L40" s="21">
        <v>32.5</v>
      </c>
      <c r="M40" s="20">
        <v>880</v>
      </c>
      <c r="N40" s="21">
        <v>18.2</v>
      </c>
      <c r="O40" s="20">
        <v>3321</v>
      </c>
      <c r="P40" s="21">
        <v>68.599999999999994</v>
      </c>
      <c r="Q40" s="20">
        <v>329</v>
      </c>
      <c r="R40" s="21">
        <v>6.8</v>
      </c>
      <c r="S40" s="20">
        <v>1047</v>
      </c>
      <c r="T40" s="21">
        <v>21.6</v>
      </c>
    </row>
    <row r="41" spans="2:20">
      <c r="B41" s="8" t="s">
        <v>207</v>
      </c>
      <c r="C41" s="20">
        <v>10206</v>
      </c>
      <c r="D41" s="21">
        <v>209</v>
      </c>
      <c r="E41" s="20">
        <v>4763</v>
      </c>
      <c r="F41" s="21">
        <v>97.5</v>
      </c>
      <c r="G41" s="20">
        <v>4388</v>
      </c>
      <c r="H41" s="21">
        <v>89.8</v>
      </c>
      <c r="I41" s="20">
        <v>3630</v>
      </c>
      <c r="J41" s="21">
        <v>74.3</v>
      </c>
      <c r="K41" s="20">
        <v>1516</v>
      </c>
      <c r="L41" s="21">
        <v>31</v>
      </c>
      <c r="M41" s="20">
        <v>950</v>
      </c>
      <c r="N41" s="21">
        <v>19.5</v>
      </c>
      <c r="O41" s="20">
        <v>2883</v>
      </c>
      <c r="P41" s="21">
        <v>59</v>
      </c>
      <c r="Q41" s="20">
        <v>365</v>
      </c>
      <c r="R41" s="21">
        <v>7.5</v>
      </c>
      <c r="S41" s="20">
        <v>1005</v>
      </c>
      <c r="T41" s="21">
        <v>20.6</v>
      </c>
    </row>
    <row r="42" spans="2:20">
      <c r="B42" s="8" t="s">
        <v>208</v>
      </c>
      <c r="C42" s="20">
        <v>11162</v>
      </c>
      <c r="D42" s="21">
        <v>226.6</v>
      </c>
      <c r="E42" s="20">
        <v>4935</v>
      </c>
      <c r="F42" s="21">
        <v>100.2</v>
      </c>
      <c r="G42" s="20">
        <v>4518</v>
      </c>
      <c r="H42" s="21">
        <v>91.7</v>
      </c>
      <c r="I42" s="20">
        <v>3179</v>
      </c>
      <c r="J42" s="21">
        <v>64.5</v>
      </c>
      <c r="K42" s="20">
        <v>1229</v>
      </c>
      <c r="L42" s="21">
        <v>25</v>
      </c>
      <c r="M42" s="20">
        <v>1121</v>
      </c>
      <c r="N42" s="21">
        <v>22.8</v>
      </c>
      <c r="O42" s="20">
        <v>3238</v>
      </c>
      <c r="P42" s="21">
        <v>65.7</v>
      </c>
      <c r="Q42" s="20">
        <v>386</v>
      </c>
      <c r="R42" s="21">
        <v>7.8</v>
      </c>
      <c r="S42" s="20">
        <v>948</v>
      </c>
      <c r="T42" s="21">
        <v>19.2</v>
      </c>
    </row>
    <row r="43" spans="2:20">
      <c r="B43" s="8" t="s">
        <v>209</v>
      </c>
      <c r="C43" s="20">
        <v>11509</v>
      </c>
      <c r="D43" s="21">
        <v>231.7</v>
      </c>
      <c r="E43" s="20">
        <v>5055</v>
      </c>
      <c r="F43" s="21">
        <v>101.8</v>
      </c>
      <c r="G43" s="20">
        <v>4318</v>
      </c>
      <c r="H43" s="21">
        <v>86.9</v>
      </c>
      <c r="I43" s="20">
        <v>3304</v>
      </c>
      <c r="J43" s="21">
        <v>66.5</v>
      </c>
      <c r="K43" s="20">
        <v>1278</v>
      </c>
      <c r="L43" s="21">
        <v>25.7</v>
      </c>
      <c r="M43" s="20">
        <v>1103</v>
      </c>
      <c r="N43" s="21">
        <v>22.2</v>
      </c>
      <c r="O43" s="20">
        <v>2756</v>
      </c>
      <c r="P43" s="21">
        <v>55.5</v>
      </c>
      <c r="Q43" s="20">
        <v>354</v>
      </c>
      <c r="R43" s="21">
        <v>7.1</v>
      </c>
      <c r="S43" s="20">
        <v>966</v>
      </c>
      <c r="T43" s="21">
        <v>19.5</v>
      </c>
    </row>
    <row r="44" spans="2:20">
      <c r="B44" s="8" t="s">
        <v>210</v>
      </c>
      <c r="C44" s="20">
        <v>11824</v>
      </c>
      <c r="D44" s="21">
        <v>236.1</v>
      </c>
      <c r="E44" s="20">
        <v>5370</v>
      </c>
      <c r="F44" s="21">
        <v>107.2</v>
      </c>
      <c r="G44" s="20">
        <v>4485</v>
      </c>
      <c r="H44" s="21">
        <v>89.6</v>
      </c>
      <c r="I44" s="20">
        <v>3774</v>
      </c>
      <c r="J44" s="21">
        <v>75.400000000000006</v>
      </c>
      <c r="K44" s="20">
        <v>1511</v>
      </c>
      <c r="L44" s="21">
        <v>30.2</v>
      </c>
      <c r="M44" s="20">
        <v>1100</v>
      </c>
      <c r="N44" s="21">
        <v>22</v>
      </c>
      <c r="O44" s="20">
        <v>3466</v>
      </c>
      <c r="P44" s="21">
        <v>69.2</v>
      </c>
      <c r="Q44" s="20">
        <v>378</v>
      </c>
      <c r="R44" s="21">
        <v>7.5</v>
      </c>
      <c r="S44" s="20">
        <v>914</v>
      </c>
      <c r="T44" s="21">
        <v>18.3</v>
      </c>
    </row>
    <row r="45" spans="2:20">
      <c r="B45" s="8" t="s">
        <v>211</v>
      </c>
      <c r="C45" s="20">
        <v>12456</v>
      </c>
      <c r="D45" s="21">
        <v>246.7</v>
      </c>
      <c r="E45" s="20">
        <v>5399</v>
      </c>
      <c r="F45" s="21">
        <v>106.9</v>
      </c>
      <c r="G45" s="20">
        <v>4420</v>
      </c>
      <c r="H45" s="21">
        <v>87.5</v>
      </c>
      <c r="I45" s="20">
        <v>3771</v>
      </c>
      <c r="J45" s="21">
        <v>74.7</v>
      </c>
      <c r="K45" s="20">
        <v>1676</v>
      </c>
      <c r="L45" s="21">
        <v>33.200000000000003</v>
      </c>
      <c r="M45" s="20">
        <v>1228</v>
      </c>
      <c r="N45" s="21">
        <v>24.3</v>
      </c>
      <c r="O45" s="20">
        <v>3801</v>
      </c>
      <c r="P45" s="21">
        <v>75.3</v>
      </c>
      <c r="Q45" s="20">
        <v>368</v>
      </c>
      <c r="R45" s="21">
        <v>7.3</v>
      </c>
      <c r="S45" s="20">
        <v>897</v>
      </c>
      <c r="T45" s="21">
        <v>17.8</v>
      </c>
    </row>
    <row r="46" spans="2:20">
      <c r="B46" s="8" t="s">
        <v>212</v>
      </c>
      <c r="C46" s="20">
        <v>13374</v>
      </c>
      <c r="D46" s="21">
        <v>262.7</v>
      </c>
      <c r="E46" s="20">
        <v>5752</v>
      </c>
      <c r="F46" s="21">
        <v>113</v>
      </c>
      <c r="G46" s="20">
        <v>4705</v>
      </c>
      <c r="H46" s="21">
        <v>92.4</v>
      </c>
      <c r="I46" s="20">
        <v>5246</v>
      </c>
      <c r="J46" s="21">
        <v>103.1</v>
      </c>
      <c r="K46" s="20">
        <v>1924</v>
      </c>
      <c r="L46" s="21">
        <v>37.799999999999997</v>
      </c>
      <c r="M46" s="20">
        <v>1266</v>
      </c>
      <c r="N46" s="21">
        <v>24.9</v>
      </c>
      <c r="O46" s="20">
        <v>4096</v>
      </c>
      <c r="P46" s="21">
        <v>80.5</v>
      </c>
      <c r="Q46" s="20">
        <v>446</v>
      </c>
      <c r="R46" s="21">
        <v>8.8000000000000007</v>
      </c>
      <c r="S46" s="20">
        <v>997</v>
      </c>
      <c r="T46" s="21">
        <v>19.600000000000001</v>
      </c>
    </row>
    <row r="47" spans="2:20">
      <c r="B47" s="8" t="s">
        <v>213</v>
      </c>
      <c r="C47" s="20">
        <v>13233</v>
      </c>
      <c r="D47" s="21">
        <v>257.8</v>
      </c>
      <c r="E47" s="20">
        <v>5732</v>
      </c>
      <c r="F47" s="21">
        <v>111.7</v>
      </c>
      <c r="G47" s="20">
        <v>4378</v>
      </c>
      <c r="H47" s="21">
        <v>85.3</v>
      </c>
      <c r="I47" s="20">
        <v>4580</v>
      </c>
      <c r="J47" s="21">
        <v>89.2</v>
      </c>
      <c r="K47" s="20">
        <v>2187</v>
      </c>
      <c r="L47" s="21">
        <v>42.6</v>
      </c>
      <c r="M47" s="20">
        <v>1255</v>
      </c>
      <c r="N47" s="21">
        <v>24.5</v>
      </c>
      <c r="O47" s="20">
        <v>4098</v>
      </c>
      <c r="P47" s="21">
        <v>79.8</v>
      </c>
      <c r="Q47" s="20">
        <v>430</v>
      </c>
      <c r="R47" s="21">
        <v>8.4</v>
      </c>
      <c r="S47" s="20">
        <v>1168</v>
      </c>
      <c r="T47" s="21">
        <v>22.8</v>
      </c>
    </row>
    <row r="48" spans="2:20">
      <c r="B48" s="8" t="s">
        <v>214</v>
      </c>
      <c r="C48" s="20">
        <v>13887</v>
      </c>
      <c r="D48" s="21">
        <v>268.39999999999998</v>
      </c>
      <c r="E48" s="20">
        <v>6059</v>
      </c>
      <c r="F48" s="21">
        <v>117.1</v>
      </c>
      <c r="G48" s="20">
        <v>4543</v>
      </c>
      <c r="H48" s="21">
        <v>87.8</v>
      </c>
      <c r="I48" s="20">
        <v>3608</v>
      </c>
      <c r="J48" s="21">
        <v>69.7</v>
      </c>
      <c r="K48" s="20">
        <v>1490</v>
      </c>
      <c r="L48" s="21">
        <v>28.8</v>
      </c>
      <c r="M48" s="20">
        <v>1283</v>
      </c>
      <c r="N48" s="21">
        <v>24.8</v>
      </c>
      <c r="O48" s="20">
        <v>2869</v>
      </c>
      <c r="P48" s="21">
        <v>55.5</v>
      </c>
      <c r="Q48" s="20">
        <v>424</v>
      </c>
      <c r="R48" s="21">
        <v>8.1999999999999993</v>
      </c>
      <c r="S48" s="20">
        <v>869</v>
      </c>
      <c r="T48" s="21">
        <v>16.8</v>
      </c>
    </row>
    <row r="49" spans="2:20">
      <c r="B49" s="8" t="s">
        <v>215</v>
      </c>
      <c r="C49" s="20">
        <v>14898</v>
      </c>
      <c r="D49" s="21">
        <v>285.7</v>
      </c>
      <c r="E49" s="20">
        <v>6296</v>
      </c>
      <c r="F49" s="21">
        <v>120.7</v>
      </c>
      <c r="G49" s="20">
        <v>4415</v>
      </c>
      <c r="H49" s="21">
        <v>84.7</v>
      </c>
      <c r="I49" s="20">
        <v>3761</v>
      </c>
      <c r="J49" s="21">
        <v>72.099999999999994</v>
      </c>
      <c r="K49" s="20">
        <v>1553</v>
      </c>
      <c r="L49" s="21">
        <v>29.8</v>
      </c>
      <c r="M49" s="20">
        <v>1360</v>
      </c>
      <c r="N49" s="21">
        <v>26.1</v>
      </c>
      <c r="O49" s="20">
        <v>2803</v>
      </c>
      <c r="P49" s="21">
        <v>53.8</v>
      </c>
      <c r="Q49" s="20">
        <v>387</v>
      </c>
      <c r="R49" s="21">
        <v>7.4</v>
      </c>
      <c r="S49" s="20">
        <v>918</v>
      </c>
      <c r="T49" s="21">
        <v>17.600000000000001</v>
      </c>
    </row>
    <row r="50" spans="2:20">
      <c r="B50" s="8"/>
      <c r="C50" s="20"/>
      <c r="D50" s="21"/>
      <c r="E50" s="20"/>
      <c r="F50" s="21"/>
      <c r="G50" s="20"/>
      <c r="H50" s="21"/>
      <c r="I50" s="20"/>
      <c r="J50" s="21"/>
      <c r="K50" s="20"/>
      <c r="L50" s="21"/>
      <c r="M50" s="20"/>
      <c r="N50" s="21"/>
      <c r="O50" s="20"/>
      <c r="P50" s="21"/>
      <c r="Q50" s="20"/>
      <c r="R50" s="21"/>
      <c r="S50" s="20"/>
      <c r="T50" s="21"/>
    </row>
    <row r="51" spans="2:20">
      <c r="B51" s="8" t="s">
        <v>162</v>
      </c>
      <c r="C51" s="20">
        <v>15480</v>
      </c>
      <c r="D51" s="21">
        <v>294.5</v>
      </c>
      <c r="E51" s="20">
        <v>6513</v>
      </c>
      <c r="F51" s="21">
        <v>123.9</v>
      </c>
      <c r="G51" s="20">
        <v>4690</v>
      </c>
      <c r="H51" s="21">
        <v>89.2</v>
      </c>
      <c r="I51" s="20">
        <v>3961</v>
      </c>
      <c r="J51" s="21">
        <v>75.400000000000006</v>
      </c>
      <c r="K51" s="20">
        <v>1743</v>
      </c>
      <c r="L51" s="21">
        <v>33.200000000000003</v>
      </c>
      <c r="M51" s="20">
        <v>1408</v>
      </c>
      <c r="N51" s="21">
        <v>26.8</v>
      </c>
      <c r="O51" s="20">
        <v>2478</v>
      </c>
      <c r="P51" s="21">
        <v>47.1</v>
      </c>
      <c r="Q51" s="20">
        <v>468</v>
      </c>
      <c r="R51" s="21">
        <v>8.9</v>
      </c>
      <c r="S51" s="20">
        <v>941</v>
      </c>
      <c r="T51" s="21">
        <v>17.899999999999999</v>
      </c>
    </row>
    <row r="52" spans="2:20">
      <c r="B52" s="8" t="s">
        <v>216</v>
      </c>
      <c r="C52" s="20">
        <v>15761</v>
      </c>
      <c r="D52" s="21">
        <v>289.8</v>
      </c>
      <c r="E52" s="20">
        <v>6551</v>
      </c>
      <c r="F52" s="21">
        <v>120.5</v>
      </c>
      <c r="G52" s="20">
        <v>4698</v>
      </c>
      <c r="H52" s="21">
        <v>86.4</v>
      </c>
      <c r="I52" s="20">
        <v>4450</v>
      </c>
      <c r="J52" s="21">
        <v>81.8</v>
      </c>
      <c r="K52" s="20">
        <v>2156</v>
      </c>
      <c r="L52" s="21">
        <v>39.6</v>
      </c>
      <c r="M52" s="20">
        <v>1382</v>
      </c>
      <c r="N52" s="21">
        <v>25.4</v>
      </c>
      <c r="O52" s="20">
        <v>2235</v>
      </c>
      <c r="P52" s="21">
        <v>41.1</v>
      </c>
      <c r="Q52" s="20">
        <v>450</v>
      </c>
      <c r="R52" s="21">
        <v>8.3000000000000007</v>
      </c>
      <c r="S52" s="20">
        <v>906</v>
      </c>
      <c r="T52" s="21">
        <v>16.7</v>
      </c>
    </row>
    <row r="53" spans="2:20">
      <c r="B53" s="8" t="s">
        <v>217</v>
      </c>
      <c r="C53" s="20">
        <v>16016</v>
      </c>
      <c r="D53" s="21">
        <v>289.2</v>
      </c>
      <c r="E53" s="20">
        <v>6646</v>
      </c>
      <c r="F53" s="21">
        <v>120</v>
      </c>
      <c r="G53" s="20">
        <v>4841</v>
      </c>
      <c r="H53" s="21">
        <v>87.4</v>
      </c>
      <c r="I53" s="20">
        <v>3685</v>
      </c>
      <c r="J53" s="21">
        <v>66.5</v>
      </c>
      <c r="K53" s="20">
        <v>1368</v>
      </c>
      <c r="L53" s="21">
        <v>24.7</v>
      </c>
      <c r="M53" s="20">
        <v>1448</v>
      </c>
      <c r="N53" s="21">
        <v>26.1</v>
      </c>
      <c r="O53" s="20">
        <v>2349</v>
      </c>
      <c r="P53" s="21">
        <v>42.4</v>
      </c>
      <c r="Q53" s="20">
        <v>535</v>
      </c>
      <c r="R53" s="21">
        <v>9.6999999999999993</v>
      </c>
      <c r="S53" s="20">
        <v>1015</v>
      </c>
      <c r="T53" s="21">
        <v>18.3</v>
      </c>
    </row>
    <row r="54" spans="2:20">
      <c r="B54" s="8" t="s">
        <v>218</v>
      </c>
      <c r="C54" s="20">
        <v>17816</v>
      </c>
      <c r="D54" s="21">
        <v>331.3</v>
      </c>
      <c r="E54" s="20">
        <v>7127</v>
      </c>
      <c r="F54" s="21">
        <v>132.5</v>
      </c>
      <c r="G54" s="20">
        <v>5311</v>
      </c>
      <c r="H54" s="21">
        <v>98.8</v>
      </c>
      <c r="I54" s="20">
        <v>3480</v>
      </c>
      <c r="J54" s="21">
        <v>64.7</v>
      </c>
      <c r="K54" s="20">
        <v>1025</v>
      </c>
      <c r="L54" s="21">
        <v>19.100000000000001</v>
      </c>
      <c r="M54" s="20">
        <v>1535</v>
      </c>
      <c r="N54" s="21">
        <v>28.5</v>
      </c>
      <c r="O54" s="20">
        <v>2931</v>
      </c>
      <c r="P54" s="21">
        <v>54.5</v>
      </c>
      <c r="Q54" s="20">
        <v>518</v>
      </c>
      <c r="R54" s="21">
        <v>9.6</v>
      </c>
      <c r="S54" s="20">
        <v>1092</v>
      </c>
      <c r="T54" s="21">
        <v>20.3</v>
      </c>
    </row>
    <row r="55" spans="2:20">
      <c r="B55" s="8" t="s">
        <v>219</v>
      </c>
      <c r="C55" s="20">
        <v>17004</v>
      </c>
      <c r="D55" s="21">
        <v>316.2</v>
      </c>
      <c r="E55" s="20">
        <v>7277</v>
      </c>
      <c r="F55" s="21">
        <v>135.30000000000001</v>
      </c>
      <c r="G55" s="20">
        <v>4954</v>
      </c>
      <c r="H55" s="21">
        <v>92.1</v>
      </c>
      <c r="I55" s="20">
        <v>3350</v>
      </c>
      <c r="J55" s="21">
        <v>62.3</v>
      </c>
      <c r="K55" s="20">
        <v>1103</v>
      </c>
      <c r="L55" s="21">
        <v>20.5</v>
      </c>
      <c r="M55" s="20">
        <v>1554</v>
      </c>
      <c r="N55" s="21">
        <v>28.9</v>
      </c>
      <c r="O55" s="20">
        <v>2369</v>
      </c>
      <c r="P55" s="21">
        <v>44.1</v>
      </c>
      <c r="Q55" s="20">
        <v>471</v>
      </c>
      <c r="R55" s="21">
        <v>8.8000000000000007</v>
      </c>
      <c r="S55" s="20">
        <v>980</v>
      </c>
      <c r="T55" s="21">
        <v>18.2</v>
      </c>
    </row>
    <row r="56" spans="2:20">
      <c r="B56" s="8" t="s">
        <v>220</v>
      </c>
      <c r="C56" s="20">
        <v>17421</v>
      </c>
      <c r="D56" s="21">
        <v>320.5</v>
      </c>
      <c r="E56" s="20">
        <v>7486</v>
      </c>
      <c r="F56" s="21">
        <v>137.69999999999999</v>
      </c>
      <c r="G56" s="20">
        <v>5295</v>
      </c>
      <c r="H56" s="21">
        <v>97.4</v>
      </c>
      <c r="I56" s="20">
        <v>3432</v>
      </c>
      <c r="J56" s="21">
        <v>63.1</v>
      </c>
      <c r="K56" s="20">
        <v>1199</v>
      </c>
      <c r="L56" s="21">
        <v>22.1</v>
      </c>
      <c r="M56" s="20">
        <v>1561</v>
      </c>
      <c r="N56" s="21">
        <v>28.7</v>
      </c>
      <c r="O56" s="20">
        <v>1932</v>
      </c>
      <c r="P56" s="21">
        <v>35.5</v>
      </c>
      <c r="Q56" s="20">
        <v>535</v>
      </c>
      <c r="R56" s="21">
        <v>9.8000000000000007</v>
      </c>
      <c r="S56" s="20">
        <v>970</v>
      </c>
      <c r="T56" s="21">
        <v>17.8</v>
      </c>
    </row>
    <row r="57" spans="2:20">
      <c r="B57" s="8" t="s">
        <v>221</v>
      </c>
      <c r="C57" s="20">
        <v>17691</v>
      </c>
      <c r="D57" s="21">
        <v>309.89999999999998</v>
      </c>
      <c r="E57" s="20">
        <v>7845</v>
      </c>
      <c r="F57" s="21">
        <v>137.4</v>
      </c>
      <c r="G57" s="20">
        <v>5224</v>
      </c>
      <c r="H57" s="21">
        <v>91.5</v>
      </c>
      <c r="I57" s="20">
        <v>3776</v>
      </c>
      <c r="J57" s="21">
        <v>66.099999999999994</v>
      </c>
      <c r="K57" s="20">
        <v>1506</v>
      </c>
      <c r="L57" s="21">
        <v>26.4</v>
      </c>
      <c r="M57" s="20">
        <v>1530</v>
      </c>
      <c r="N57" s="21">
        <v>26.8</v>
      </c>
      <c r="O57" s="20">
        <v>1891</v>
      </c>
      <c r="P57" s="21">
        <v>33.1</v>
      </c>
      <c r="Q57" s="20">
        <v>554</v>
      </c>
      <c r="R57" s="21">
        <v>9.6999999999999993</v>
      </c>
      <c r="S57" s="20">
        <v>933</v>
      </c>
      <c r="T57" s="21">
        <v>16.3</v>
      </c>
    </row>
    <row r="58" spans="2:20">
      <c r="B58" s="8" t="s">
        <v>222</v>
      </c>
      <c r="C58" s="20">
        <v>18412</v>
      </c>
      <c r="D58" s="21">
        <v>303.39999999999998</v>
      </c>
      <c r="E58" s="20">
        <v>8188</v>
      </c>
      <c r="F58" s="21">
        <v>134.9</v>
      </c>
      <c r="G58" s="20">
        <v>5426</v>
      </c>
      <c r="H58" s="21">
        <v>89.4</v>
      </c>
      <c r="I58" s="20">
        <v>3848</v>
      </c>
      <c r="J58" s="21">
        <v>63.4</v>
      </c>
      <c r="K58" s="20">
        <v>1499</v>
      </c>
      <c r="L58" s="21">
        <v>24.7</v>
      </c>
      <c r="M58" s="20">
        <v>1618</v>
      </c>
      <c r="N58" s="21">
        <v>26.7</v>
      </c>
      <c r="O58" s="20">
        <v>2089</v>
      </c>
      <c r="P58" s="21">
        <v>34.4</v>
      </c>
      <c r="Q58" s="20">
        <v>697</v>
      </c>
      <c r="R58" s="21">
        <v>11.5</v>
      </c>
      <c r="S58" s="20">
        <v>1031</v>
      </c>
      <c r="T58" s="21">
        <v>17</v>
      </c>
    </row>
    <row r="59" spans="2:20">
      <c r="B59" s="8" t="s">
        <v>223</v>
      </c>
      <c r="C59" s="20">
        <v>18726</v>
      </c>
      <c r="D59" s="21">
        <v>302.3</v>
      </c>
      <c r="E59" s="20">
        <v>8336</v>
      </c>
      <c r="F59" s="21">
        <v>1346</v>
      </c>
      <c r="G59" s="20">
        <v>5272</v>
      </c>
      <c r="H59" s="21">
        <v>85.1</v>
      </c>
      <c r="I59" s="20">
        <v>4017</v>
      </c>
      <c r="J59" s="21">
        <v>64.8</v>
      </c>
      <c r="K59" s="20">
        <v>1545</v>
      </c>
      <c r="L59" s="21">
        <v>24.9</v>
      </c>
      <c r="M59" s="20">
        <v>1771</v>
      </c>
      <c r="N59" s="21">
        <v>28.6</v>
      </c>
      <c r="O59" s="20">
        <v>1853</v>
      </c>
      <c r="P59" s="21">
        <v>29.9</v>
      </c>
      <c r="Q59" s="20">
        <v>771</v>
      </c>
      <c r="R59" s="21">
        <v>12.4</v>
      </c>
      <c r="S59" s="20">
        <v>1085</v>
      </c>
      <c r="T59" s="21">
        <v>17.5</v>
      </c>
    </row>
    <row r="60" spans="2:20">
      <c r="B60" s="8" t="s">
        <v>224</v>
      </c>
      <c r="C60" s="20">
        <v>19137</v>
      </c>
      <c r="D60" s="21">
        <v>301.3</v>
      </c>
      <c r="E60" s="20">
        <v>8697</v>
      </c>
      <c r="F60" s="21">
        <v>136.9</v>
      </c>
      <c r="G60" s="20">
        <v>5438</v>
      </c>
      <c r="H60" s="21">
        <v>85.6</v>
      </c>
      <c r="I60" s="20">
        <v>3838</v>
      </c>
      <c r="J60" s="21">
        <v>60.4</v>
      </c>
      <c r="K60" s="20">
        <v>1493</v>
      </c>
      <c r="L60" s="21">
        <v>23.5</v>
      </c>
      <c r="M60" s="20">
        <v>1884</v>
      </c>
      <c r="N60" s="21">
        <v>29.7</v>
      </c>
      <c r="O60" s="20">
        <v>1885</v>
      </c>
      <c r="P60" s="21">
        <v>29.7</v>
      </c>
      <c r="Q60" s="20">
        <v>730</v>
      </c>
      <c r="R60" s="21">
        <v>11.5</v>
      </c>
      <c r="S60" s="20">
        <v>1135</v>
      </c>
      <c r="T60" s="21">
        <v>17.899999999999999</v>
      </c>
    </row>
    <row r="61" spans="2:20">
      <c r="B61" s="11"/>
      <c r="C61" s="11"/>
      <c r="D61" s="11"/>
      <c r="E61" s="11"/>
      <c r="F61" s="11"/>
      <c r="G61" s="11"/>
      <c r="H61" s="11"/>
      <c r="I61" s="11"/>
      <c r="J61" s="11"/>
      <c r="K61" s="11"/>
      <c r="L61" s="11"/>
      <c r="M61" s="11"/>
      <c r="N61" s="11"/>
      <c r="O61" s="11"/>
      <c r="P61" s="11"/>
      <c r="Q61" s="11"/>
      <c r="R61" s="11"/>
      <c r="S61" s="11"/>
      <c r="T61" s="11"/>
    </row>
    <row r="62" spans="2:20">
      <c r="B62" s="8" t="s">
        <v>163</v>
      </c>
      <c r="C62" s="9">
        <v>20521</v>
      </c>
      <c r="D62" s="10">
        <v>322.10000000000002</v>
      </c>
      <c r="E62" s="9">
        <v>8685</v>
      </c>
      <c r="F62" s="10">
        <v>136.30000000000001</v>
      </c>
      <c r="G62" s="9">
        <v>6376</v>
      </c>
      <c r="H62" s="10">
        <v>100.1</v>
      </c>
      <c r="I62" s="9">
        <v>3783</v>
      </c>
      <c r="J62" s="10">
        <v>59.4</v>
      </c>
      <c r="K62" s="9">
        <v>1680</v>
      </c>
      <c r="L62" s="10">
        <v>26.4</v>
      </c>
      <c r="M62" s="9">
        <v>1438</v>
      </c>
      <c r="N62" s="10">
        <v>22.6</v>
      </c>
      <c r="O62" s="9">
        <v>1358</v>
      </c>
      <c r="P62" s="10">
        <v>21.3</v>
      </c>
      <c r="Q62" s="9">
        <v>616</v>
      </c>
      <c r="R62" s="10">
        <v>9.6999999999999993</v>
      </c>
      <c r="S62" s="9">
        <v>1296</v>
      </c>
      <c r="T62" s="10">
        <v>20.3</v>
      </c>
    </row>
    <row r="63" spans="2:20">
      <c r="B63" s="8" t="s">
        <v>225</v>
      </c>
      <c r="C63" s="9">
        <v>21118</v>
      </c>
      <c r="D63" s="10">
        <v>322.60000000000002</v>
      </c>
      <c r="E63" s="9">
        <v>9187</v>
      </c>
      <c r="F63" s="10">
        <v>140.4</v>
      </c>
      <c r="G63" s="9">
        <v>6579</v>
      </c>
      <c r="H63" s="10">
        <v>100.5</v>
      </c>
      <c r="I63" s="9">
        <v>3916</v>
      </c>
      <c r="J63" s="10">
        <v>59.8</v>
      </c>
      <c r="K63" s="9">
        <v>1806</v>
      </c>
      <c r="L63" s="10">
        <v>27.6</v>
      </c>
      <c r="M63" s="9">
        <v>1374</v>
      </c>
      <c r="N63" s="10">
        <v>21</v>
      </c>
      <c r="O63" s="9">
        <v>1619</v>
      </c>
      <c r="P63" s="10">
        <v>24.7</v>
      </c>
      <c r="Q63" s="9">
        <v>569</v>
      </c>
      <c r="R63" s="10">
        <v>8.6999999999999993</v>
      </c>
      <c r="S63" s="9">
        <v>1312</v>
      </c>
      <c r="T63" s="10">
        <v>20</v>
      </c>
    </row>
    <row r="64" spans="2:20">
      <c r="B64" s="8" t="s">
        <v>226</v>
      </c>
      <c r="C64" s="9">
        <v>21247</v>
      </c>
      <c r="D64" s="10">
        <v>316.8</v>
      </c>
      <c r="E64" s="9">
        <v>9256</v>
      </c>
      <c r="F64" s="10">
        <v>138</v>
      </c>
      <c r="G64" s="9">
        <v>6521</v>
      </c>
      <c r="H64" s="10">
        <v>97.2</v>
      </c>
      <c r="I64" s="9">
        <v>3901</v>
      </c>
      <c r="J64" s="10">
        <v>58.2</v>
      </c>
      <c r="K64" s="9">
        <v>1815</v>
      </c>
      <c r="L64" s="10">
        <v>27.1</v>
      </c>
      <c r="M64" s="9">
        <v>1339</v>
      </c>
      <c r="N64" s="10">
        <v>20</v>
      </c>
      <c r="O64" s="9">
        <v>1571</v>
      </c>
      <c r="P64" s="10">
        <v>23.4</v>
      </c>
      <c r="Q64" s="9">
        <v>599</v>
      </c>
      <c r="R64" s="10">
        <v>8.9</v>
      </c>
      <c r="S64" s="9">
        <v>1294</v>
      </c>
      <c r="T64" s="10">
        <v>19.3</v>
      </c>
    </row>
    <row r="65" spans="2:20">
      <c r="B65" s="8" t="s">
        <v>227</v>
      </c>
      <c r="C65" s="9">
        <v>22425</v>
      </c>
      <c r="D65" s="10">
        <v>327.3</v>
      </c>
      <c r="E65" s="9">
        <v>9904</v>
      </c>
      <c r="F65" s="10">
        <v>144.5</v>
      </c>
      <c r="G65" s="9">
        <v>7045</v>
      </c>
      <c r="H65" s="10">
        <v>102.8</v>
      </c>
      <c r="I65" s="9">
        <v>4375</v>
      </c>
      <c r="J65" s="10">
        <v>63.8</v>
      </c>
      <c r="K65" s="9">
        <v>2051</v>
      </c>
      <c r="L65" s="10">
        <v>29.9</v>
      </c>
      <c r="M65" s="9">
        <v>1419</v>
      </c>
      <c r="N65" s="10">
        <v>20.7</v>
      </c>
      <c r="O65" s="9">
        <v>1538</v>
      </c>
      <c r="P65" s="10">
        <v>22.4</v>
      </c>
      <c r="Q65" s="9">
        <v>715</v>
      </c>
      <c r="R65" s="10">
        <v>10.4</v>
      </c>
      <c r="S65" s="9">
        <v>1270</v>
      </c>
      <c r="T65" s="10">
        <v>18.5</v>
      </c>
    </row>
    <row r="66" spans="2:20">
      <c r="B66" s="8" t="s">
        <v>228</v>
      </c>
      <c r="C66" s="9">
        <v>22362</v>
      </c>
      <c r="D66" s="10">
        <v>318.39999999999998</v>
      </c>
      <c r="E66" s="9">
        <v>10105</v>
      </c>
      <c r="F66" s="10">
        <v>143.9</v>
      </c>
      <c r="G66" s="9">
        <v>6964</v>
      </c>
      <c r="H66" s="10">
        <v>99.1</v>
      </c>
      <c r="I66" s="9">
        <v>3948</v>
      </c>
      <c r="J66" s="10">
        <v>56.2</v>
      </c>
      <c r="K66" s="9">
        <v>1916</v>
      </c>
      <c r="L66" s="10">
        <v>27.3</v>
      </c>
      <c r="M66" s="9">
        <v>1469</v>
      </c>
      <c r="N66" s="10">
        <v>20.9</v>
      </c>
      <c r="O66" s="9">
        <v>1380</v>
      </c>
      <c r="P66" s="10">
        <v>19.600000000000001</v>
      </c>
      <c r="Q66" s="9">
        <v>677</v>
      </c>
      <c r="R66" s="10">
        <v>9.6</v>
      </c>
      <c r="S66" s="9">
        <v>1170</v>
      </c>
      <c r="T66" s="10">
        <v>16.7</v>
      </c>
    </row>
    <row r="67" spans="2:20">
      <c r="B67" s="8" t="s">
        <v>229</v>
      </c>
      <c r="C67" s="9">
        <v>23440</v>
      </c>
      <c r="D67" s="10">
        <v>323.89999999999998</v>
      </c>
      <c r="E67" s="9">
        <v>10297</v>
      </c>
      <c r="F67" s="10">
        <v>142.30000000000001</v>
      </c>
      <c r="G67" s="9">
        <v>7362</v>
      </c>
      <c r="H67" s="10">
        <v>101.7</v>
      </c>
      <c r="I67" s="9">
        <v>4213</v>
      </c>
      <c r="J67" s="10">
        <v>58.2</v>
      </c>
      <c r="K67" s="9">
        <v>2129</v>
      </c>
      <c r="L67" s="10">
        <v>29.4</v>
      </c>
      <c r="M67" s="9">
        <v>1415</v>
      </c>
      <c r="N67" s="10">
        <v>19.600000000000001</v>
      </c>
      <c r="O67" s="9">
        <v>1538</v>
      </c>
      <c r="P67" s="10">
        <v>21.3</v>
      </c>
      <c r="Q67" s="9">
        <v>805</v>
      </c>
      <c r="R67" s="10">
        <v>11.1</v>
      </c>
      <c r="S67" s="9">
        <v>1237</v>
      </c>
      <c r="T67" s="10">
        <v>17.100000000000001</v>
      </c>
    </row>
    <row r="68" spans="2:20">
      <c r="B68" s="8" t="s">
        <v>230</v>
      </c>
      <c r="C68" s="9">
        <v>24661</v>
      </c>
      <c r="D68" s="10">
        <v>328.1</v>
      </c>
      <c r="E68" s="9">
        <v>10489</v>
      </c>
      <c r="F68" s="10">
        <v>139.6</v>
      </c>
      <c r="G68" s="9">
        <v>7114</v>
      </c>
      <c r="H68" s="10">
        <v>94.7</v>
      </c>
      <c r="I68" s="9">
        <v>3925</v>
      </c>
      <c r="J68" s="10">
        <v>52.2</v>
      </c>
      <c r="K68" s="9">
        <v>1826</v>
      </c>
      <c r="L68" s="10">
        <v>24.3</v>
      </c>
      <c r="M68" s="9">
        <v>1443</v>
      </c>
      <c r="N68" s="10">
        <v>19.2</v>
      </c>
      <c r="O68" s="9">
        <v>1723</v>
      </c>
      <c r="P68" s="10">
        <v>22.9</v>
      </c>
      <c r="Q68" s="9">
        <v>788</v>
      </c>
      <c r="R68" s="10">
        <v>10.5</v>
      </c>
      <c r="S68" s="9">
        <v>1251</v>
      </c>
      <c r="T68" s="10">
        <v>16.600000000000001</v>
      </c>
    </row>
    <row r="69" spans="2:20">
      <c r="B69" s="8" t="s">
        <v>231</v>
      </c>
      <c r="C69" s="9">
        <v>25369</v>
      </c>
      <c r="D69" s="10">
        <v>325.10000000000002</v>
      </c>
      <c r="E69" s="9">
        <v>10810</v>
      </c>
      <c r="F69" s="10">
        <v>138.5</v>
      </c>
      <c r="G69" s="9">
        <v>7632</v>
      </c>
      <c r="H69" s="10">
        <v>97.8</v>
      </c>
      <c r="I69" s="9">
        <v>3643</v>
      </c>
      <c r="J69" s="10">
        <v>46.7</v>
      </c>
      <c r="K69" s="9">
        <v>1680</v>
      </c>
      <c r="L69" s="10">
        <v>21.5</v>
      </c>
      <c r="M69" s="9">
        <v>1510</v>
      </c>
      <c r="N69" s="10">
        <v>19.399999999999999</v>
      </c>
      <c r="O69" s="9">
        <v>2045</v>
      </c>
      <c r="P69" s="10">
        <v>26.2</v>
      </c>
      <c r="Q69" s="9">
        <v>861</v>
      </c>
      <c r="R69" s="10">
        <v>11</v>
      </c>
      <c r="S69" s="9">
        <v>1248</v>
      </c>
      <c r="T69" s="10">
        <v>16</v>
      </c>
    </row>
    <row r="70" spans="2:20">
      <c r="B70" s="8" t="s">
        <v>232</v>
      </c>
      <c r="C70" s="9">
        <v>25215</v>
      </c>
      <c r="D70" s="10">
        <v>320.60000000000002</v>
      </c>
      <c r="E70" s="9">
        <v>10946</v>
      </c>
      <c r="F70" s="10">
        <v>139.19999999999999</v>
      </c>
      <c r="G70" s="9">
        <v>7547</v>
      </c>
      <c r="H70" s="10">
        <v>95.9</v>
      </c>
      <c r="I70" s="9">
        <v>3306</v>
      </c>
      <c r="J70" s="10">
        <v>42</v>
      </c>
      <c r="K70" s="9">
        <v>1466</v>
      </c>
      <c r="L70" s="10">
        <v>18.600000000000001</v>
      </c>
      <c r="M70" s="9">
        <v>1595</v>
      </c>
      <c r="N70" s="10">
        <v>20.3</v>
      </c>
      <c r="O70" s="9">
        <v>2076</v>
      </c>
      <c r="P70" s="10">
        <v>26.4</v>
      </c>
      <c r="Q70" s="9">
        <v>818</v>
      </c>
      <c r="R70" s="10">
        <v>10.4</v>
      </c>
      <c r="S70" s="9">
        <v>1300</v>
      </c>
      <c r="T70" s="10">
        <v>16.5</v>
      </c>
    </row>
    <row r="71" spans="2:20">
      <c r="B71" s="8" t="s">
        <v>233</v>
      </c>
      <c r="C71" s="9">
        <v>25323</v>
      </c>
      <c r="D71" s="10">
        <v>318.10000000000002</v>
      </c>
      <c r="E71" s="9">
        <v>11113</v>
      </c>
      <c r="F71" s="10">
        <v>139.6</v>
      </c>
      <c r="G71" s="9">
        <v>7700</v>
      </c>
      <c r="H71" s="10">
        <v>96.7</v>
      </c>
      <c r="I71" s="9">
        <v>3666</v>
      </c>
      <c r="J71" s="10">
        <v>46.1</v>
      </c>
      <c r="K71" s="9">
        <v>1587</v>
      </c>
      <c r="L71" s="10">
        <v>19.899999999999999</v>
      </c>
      <c r="M71" s="9">
        <v>1715</v>
      </c>
      <c r="N71" s="10">
        <v>21.5</v>
      </c>
      <c r="O71" s="9">
        <v>1810</v>
      </c>
      <c r="P71" s="10">
        <v>22.7</v>
      </c>
      <c r="Q71" s="9">
        <v>815</v>
      </c>
      <c r="R71" s="10">
        <v>10.199999999999999</v>
      </c>
      <c r="S71" s="9">
        <v>1403</v>
      </c>
      <c r="T71" s="10">
        <v>17.600000000000001</v>
      </c>
    </row>
    <row r="72" spans="2:20">
      <c r="B72" s="11"/>
      <c r="C72" s="9"/>
      <c r="D72" s="13"/>
      <c r="E72" s="9"/>
      <c r="F72" s="10"/>
      <c r="G72" s="9"/>
      <c r="H72" s="10"/>
      <c r="I72" s="9"/>
      <c r="J72" s="10"/>
      <c r="K72" s="9"/>
      <c r="L72" s="10"/>
      <c r="M72" s="9"/>
      <c r="N72" s="10"/>
      <c r="O72" s="9"/>
      <c r="P72" s="10"/>
      <c r="Q72" s="12"/>
      <c r="R72" s="10"/>
      <c r="S72" s="9"/>
      <c r="T72" s="10"/>
    </row>
    <row r="73" spans="2:20">
      <c r="B73" s="8" t="s">
        <v>164</v>
      </c>
      <c r="C73" s="9">
        <v>25728</v>
      </c>
      <c r="D73" s="10">
        <v>328.9</v>
      </c>
      <c r="E73" s="9">
        <v>11331</v>
      </c>
      <c r="F73" s="10">
        <v>144.80000000000001</v>
      </c>
      <c r="G73" s="9">
        <v>7682</v>
      </c>
      <c r="H73" s="10">
        <v>98.2</v>
      </c>
      <c r="I73" s="9">
        <v>3688</v>
      </c>
      <c r="J73" s="10">
        <v>47.1</v>
      </c>
      <c r="K73" s="9">
        <v>1710</v>
      </c>
      <c r="L73" s="10">
        <v>21.9</v>
      </c>
      <c r="M73" s="9">
        <v>1784</v>
      </c>
      <c r="N73" s="10">
        <v>22.8</v>
      </c>
      <c r="O73" s="9">
        <v>2002</v>
      </c>
      <c r="P73" s="10">
        <v>25.6</v>
      </c>
      <c r="Q73" s="9">
        <v>840</v>
      </c>
      <c r="R73" s="10">
        <v>10.7</v>
      </c>
      <c r="S73" s="9">
        <v>1352</v>
      </c>
      <c r="T73" s="10">
        <v>17.3</v>
      </c>
    </row>
    <row r="74" spans="2:20">
      <c r="B74" s="8" t="s">
        <v>234</v>
      </c>
      <c r="C74" s="9">
        <v>25519</v>
      </c>
      <c r="D74" s="10">
        <v>322.89999999999998</v>
      </c>
      <c r="E74" s="9">
        <v>11476</v>
      </c>
      <c r="F74" s="10">
        <v>145.19999999999999</v>
      </c>
      <c r="G74" s="9">
        <v>7745</v>
      </c>
      <c r="H74" s="10">
        <v>98</v>
      </c>
      <c r="I74" s="9">
        <v>3692</v>
      </c>
      <c r="J74" s="10">
        <v>46.7</v>
      </c>
      <c r="K74" s="9">
        <v>1656</v>
      </c>
      <c r="L74" s="10">
        <v>21</v>
      </c>
      <c r="M74" s="9">
        <v>1778</v>
      </c>
      <c r="N74" s="10">
        <v>22.5</v>
      </c>
      <c r="O74" s="9">
        <v>1692</v>
      </c>
      <c r="P74" s="10">
        <v>21.4</v>
      </c>
      <c r="Q74" s="9">
        <v>858</v>
      </c>
      <c r="R74" s="10">
        <v>10.9</v>
      </c>
      <c r="S74" s="9">
        <v>1448</v>
      </c>
      <c r="T74" s="10">
        <v>18.3</v>
      </c>
    </row>
    <row r="75" spans="2:20">
      <c r="B75" s="8" t="s">
        <v>235</v>
      </c>
      <c r="C75" s="9">
        <v>27226</v>
      </c>
      <c r="D75" s="10">
        <v>342.9</v>
      </c>
      <c r="E75" s="9">
        <v>11752</v>
      </c>
      <c r="F75" s="10">
        <v>148</v>
      </c>
      <c r="G75" s="9">
        <v>7783</v>
      </c>
      <c r="H75" s="10">
        <v>98</v>
      </c>
      <c r="I75" s="9">
        <v>3758</v>
      </c>
      <c r="J75" s="10">
        <v>47.3</v>
      </c>
      <c r="K75" s="9">
        <v>1668</v>
      </c>
      <c r="L75" s="10">
        <v>21</v>
      </c>
      <c r="M75" s="9">
        <v>1908</v>
      </c>
      <c r="N75" s="10">
        <v>24</v>
      </c>
      <c r="O75" s="9">
        <v>1824</v>
      </c>
      <c r="P75" s="10">
        <v>23</v>
      </c>
      <c r="Q75" s="9">
        <v>859</v>
      </c>
      <c r="R75" s="10">
        <v>10.8</v>
      </c>
      <c r="S75" s="9">
        <v>1477</v>
      </c>
      <c r="T75" s="10">
        <v>18.600000000000001</v>
      </c>
    </row>
    <row r="76" spans="2:20">
      <c r="B76" s="8" t="s">
        <v>236</v>
      </c>
      <c r="C76" s="9">
        <v>27483</v>
      </c>
      <c r="D76" s="10">
        <v>342.3</v>
      </c>
      <c r="E76" s="9">
        <v>12078</v>
      </c>
      <c r="F76" s="10">
        <v>150.4</v>
      </c>
      <c r="G76" s="9">
        <v>8168</v>
      </c>
      <c r="H76" s="10">
        <v>101.7</v>
      </c>
      <c r="I76" s="9">
        <v>4033</v>
      </c>
      <c r="J76" s="10">
        <v>50.2</v>
      </c>
      <c r="K76" s="9">
        <v>2005</v>
      </c>
      <c r="L76" s="10">
        <v>25</v>
      </c>
      <c r="M76" s="9">
        <v>2049</v>
      </c>
      <c r="N76" s="10">
        <v>25.5</v>
      </c>
      <c r="O76" s="9">
        <v>1995</v>
      </c>
      <c r="P76" s="10">
        <v>24.8</v>
      </c>
      <c r="Q76" s="9">
        <v>958</v>
      </c>
      <c r="R76" s="10">
        <v>11.9</v>
      </c>
      <c r="S76" s="9">
        <v>1652</v>
      </c>
      <c r="T76" s="10">
        <v>20.6</v>
      </c>
    </row>
    <row r="77" spans="2:20">
      <c r="B77" s="8" t="s">
        <v>237</v>
      </c>
      <c r="C77" s="9">
        <v>27496</v>
      </c>
      <c r="D77" s="10">
        <v>339.5</v>
      </c>
      <c r="E77" s="9">
        <v>12087</v>
      </c>
      <c r="F77" s="10">
        <v>149.19999999999999</v>
      </c>
      <c r="G77" s="9">
        <v>7940</v>
      </c>
      <c r="H77" s="10">
        <v>98</v>
      </c>
      <c r="I77" s="9">
        <v>4416</v>
      </c>
      <c r="J77" s="10">
        <v>54.5</v>
      </c>
      <c r="K77" s="9">
        <v>2286</v>
      </c>
      <c r="L77" s="10">
        <v>28.2</v>
      </c>
      <c r="M77" s="9">
        <v>2055</v>
      </c>
      <c r="N77" s="10">
        <v>25.4</v>
      </c>
      <c r="O77" s="9">
        <v>1714</v>
      </c>
      <c r="P77" s="10">
        <v>21.2</v>
      </c>
      <c r="Q77" s="9">
        <v>995</v>
      </c>
      <c r="R77" s="10">
        <v>12.3</v>
      </c>
      <c r="S77" s="9">
        <v>1559</v>
      </c>
      <c r="T77" s="10">
        <v>19.2</v>
      </c>
    </row>
    <row r="78" spans="2:20">
      <c r="B78" s="8" t="s">
        <v>238</v>
      </c>
      <c r="C78" s="9">
        <v>28134</v>
      </c>
      <c r="D78" s="10">
        <v>343.1</v>
      </c>
      <c r="E78" s="9">
        <v>12419</v>
      </c>
      <c r="F78" s="10">
        <v>151.5</v>
      </c>
      <c r="G78" s="9">
        <v>7769</v>
      </c>
      <c r="H78" s="10">
        <v>94.8</v>
      </c>
      <c r="I78" s="9">
        <v>4494</v>
      </c>
      <c r="J78" s="10">
        <v>54.8</v>
      </c>
      <c r="K78" s="9">
        <v>2271</v>
      </c>
      <c r="L78" s="10">
        <v>27.7</v>
      </c>
      <c r="M78" s="9">
        <v>2153</v>
      </c>
      <c r="N78" s="10">
        <v>26.3</v>
      </c>
      <c r="O78" s="9">
        <v>1987</v>
      </c>
      <c r="P78" s="10">
        <v>24.2</v>
      </c>
      <c r="Q78" s="9">
        <v>1068</v>
      </c>
      <c r="R78" s="10">
        <v>13</v>
      </c>
      <c r="S78" s="9">
        <v>1726</v>
      </c>
      <c r="T78" s="10">
        <v>21.1</v>
      </c>
    </row>
    <row r="79" spans="2:20">
      <c r="B79" s="8" t="s">
        <v>239</v>
      </c>
      <c r="C79" s="9">
        <v>28277</v>
      </c>
      <c r="D79" s="10">
        <v>340.1</v>
      </c>
      <c r="E79" s="9">
        <v>12506</v>
      </c>
      <c r="F79" s="10">
        <v>150.4</v>
      </c>
      <c r="G79" s="9">
        <v>7732</v>
      </c>
      <c r="H79" s="10">
        <v>93</v>
      </c>
      <c r="I79" s="9">
        <v>4737</v>
      </c>
      <c r="J79" s="10">
        <v>57</v>
      </c>
      <c r="K79" s="9">
        <v>2407</v>
      </c>
      <c r="L79" s="10">
        <v>29</v>
      </c>
      <c r="M79" s="9">
        <v>2243</v>
      </c>
      <c r="N79" s="10">
        <v>27</v>
      </c>
      <c r="O79" s="9">
        <v>2026</v>
      </c>
      <c r="P79" s="10">
        <v>24.4</v>
      </c>
      <c r="Q79" s="9">
        <v>1152</v>
      </c>
      <c r="R79" s="10">
        <v>13.9</v>
      </c>
      <c r="S79" s="9">
        <v>1745</v>
      </c>
      <c r="T79" s="10">
        <v>21</v>
      </c>
    </row>
    <row r="80" spans="2:20">
      <c r="B80" s="8" t="s">
        <v>240</v>
      </c>
      <c r="C80" s="9">
        <v>28757</v>
      </c>
      <c r="D80" s="10">
        <v>333.8</v>
      </c>
      <c r="E80" s="9">
        <v>13030</v>
      </c>
      <c r="F80" s="10">
        <v>151.19999999999999</v>
      </c>
      <c r="G80" s="9">
        <v>7846</v>
      </c>
      <c r="H80" s="10">
        <v>91.1</v>
      </c>
      <c r="I80" s="9">
        <v>4519</v>
      </c>
      <c r="J80" s="10">
        <v>52.4</v>
      </c>
      <c r="K80" s="9">
        <v>2265</v>
      </c>
      <c r="L80" s="10">
        <v>26.3</v>
      </c>
      <c r="M80" s="9">
        <v>2182</v>
      </c>
      <c r="N80" s="10">
        <v>25.3</v>
      </c>
      <c r="O80" s="9">
        <v>1973</v>
      </c>
      <c r="P80" s="10">
        <v>22.9</v>
      </c>
      <c r="Q80" s="9">
        <v>1240</v>
      </c>
      <c r="R80" s="10">
        <v>14.4</v>
      </c>
      <c r="S80" s="9">
        <v>1730</v>
      </c>
      <c r="T80" s="10">
        <v>20.100000000000001</v>
      </c>
    </row>
    <row r="81" spans="2:20">
      <c r="B81" s="8" t="s">
        <v>241</v>
      </c>
      <c r="C81" s="9">
        <v>29680</v>
      </c>
      <c r="D81" s="10">
        <v>342.1</v>
      </c>
      <c r="E81" s="9">
        <v>13292</v>
      </c>
      <c r="F81" s="10">
        <v>153.19999999999999</v>
      </c>
      <c r="G81" s="9">
        <v>7913</v>
      </c>
      <c r="H81" s="10">
        <v>91.2</v>
      </c>
      <c r="I81" s="9">
        <v>4603</v>
      </c>
      <c r="J81" s="10">
        <v>53.1</v>
      </c>
      <c r="K81" s="9">
        <v>2466</v>
      </c>
      <c r="L81" s="10">
        <v>28.4</v>
      </c>
      <c r="M81" s="9">
        <v>2298</v>
      </c>
      <c r="N81" s="10">
        <v>26.5</v>
      </c>
      <c r="O81" s="9">
        <v>2341</v>
      </c>
      <c r="P81" s="10">
        <v>27</v>
      </c>
      <c r="Q81" s="9">
        <v>1259</v>
      </c>
      <c r="R81" s="10">
        <v>14.5</v>
      </c>
      <c r="S81" s="9">
        <v>1262</v>
      </c>
      <c r="T81" s="10">
        <v>14.5</v>
      </c>
    </row>
    <row r="82" spans="2:20">
      <c r="B82" s="8" t="s">
        <v>242</v>
      </c>
      <c r="C82" s="9">
        <v>29396</v>
      </c>
      <c r="D82" s="10">
        <v>336.6</v>
      </c>
      <c r="E82" s="9">
        <v>13328</v>
      </c>
      <c r="F82" s="10">
        <v>152.6</v>
      </c>
      <c r="G82" s="9">
        <v>7706</v>
      </c>
      <c r="H82" s="10">
        <v>88.2</v>
      </c>
      <c r="I82" s="9">
        <v>4766</v>
      </c>
      <c r="J82" s="10">
        <v>54.6</v>
      </c>
      <c r="K82" s="9">
        <v>2579</v>
      </c>
      <c r="L82" s="10">
        <v>29.5</v>
      </c>
      <c r="M82" s="9">
        <v>2188</v>
      </c>
      <c r="N82" s="10">
        <v>25.1</v>
      </c>
      <c r="O82" s="9">
        <v>2229</v>
      </c>
      <c r="P82" s="10">
        <v>25.5</v>
      </c>
      <c r="Q82" s="9">
        <v>1430</v>
      </c>
      <c r="R82" s="10">
        <v>16.399999999999999</v>
      </c>
      <c r="S82" s="9">
        <v>1289</v>
      </c>
      <c r="T82" s="10">
        <v>14.8</v>
      </c>
    </row>
    <row r="83" spans="2:20">
      <c r="B83" s="11"/>
      <c r="C83" s="9"/>
      <c r="D83" s="10"/>
      <c r="E83" s="9"/>
      <c r="F83" s="10"/>
      <c r="G83" s="9"/>
      <c r="H83" s="10"/>
      <c r="I83" s="9"/>
      <c r="J83" s="10"/>
      <c r="K83" s="9"/>
      <c r="L83" s="10"/>
      <c r="M83" s="9"/>
      <c r="N83" s="10"/>
      <c r="O83" s="9"/>
      <c r="P83" s="10"/>
      <c r="Q83" s="9"/>
      <c r="R83" s="10"/>
      <c r="S83" s="9"/>
      <c r="T83" s="13"/>
    </row>
    <row r="84" spans="2:20">
      <c r="B84" s="8" t="s">
        <v>165</v>
      </c>
      <c r="C84" s="9">
        <v>29204</v>
      </c>
      <c r="D84" s="10">
        <v>329.1</v>
      </c>
      <c r="E84" s="9">
        <v>13551</v>
      </c>
      <c r="F84" s="10">
        <v>152.69999999999999</v>
      </c>
      <c r="G84" s="9">
        <v>7691</v>
      </c>
      <c r="H84" s="10">
        <v>86.7</v>
      </c>
      <c r="I84" s="9">
        <v>4428</v>
      </c>
      <c r="J84" s="10">
        <v>49.9</v>
      </c>
      <c r="K84" s="9">
        <v>2309</v>
      </c>
      <c r="L84" s="10">
        <v>26</v>
      </c>
      <c r="M84" s="9">
        <v>2180</v>
      </c>
      <c r="N84" s="10">
        <v>24.6</v>
      </c>
      <c r="O84" s="9">
        <v>2004</v>
      </c>
      <c r="P84" s="10">
        <v>22.6</v>
      </c>
      <c r="Q84" s="9">
        <v>1558</v>
      </c>
      <c r="R84" s="10">
        <v>17.600000000000001</v>
      </c>
      <c r="S84" s="9">
        <v>1174</v>
      </c>
      <c r="T84" s="10">
        <v>13.2</v>
      </c>
    </row>
    <row r="85" spans="2:20">
      <c r="B85" s="8" t="s">
        <v>243</v>
      </c>
      <c r="C85" s="9">
        <v>30095</v>
      </c>
      <c r="D85" s="10">
        <v>335.4</v>
      </c>
      <c r="E85" s="9">
        <v>13594</v>
      </c>
      <c r="F85" s="10">
        <v>151.5</v>
      </c>
      <c r="G85" s="9">
        <v>7826</v>
      </c>
      <c r="H85" s="10">
        <v>87.2</v>
      </c>
      <c r="I85" s="9">
        <v>4426</v>
      </c>
      <c r="J85" s="10">
        <v>49.3</v>
      </c>
      <c r="K85" s="9">
        <v>2274</v>
      </c>
      <c r="L85" s="10">
        <v>25.3</v>
      </c>
      <c r="M85" s="9">
        <v>2103</v>
      </c>
      <c r="N85" s="10">
        <v>23.4</v>
      </c>
      <c r="O85" s="9">
        <v>1981</v>
      </c>
      <c r="P85" s="10">
        <v>22.1</v>
      </c>
      <c r="Q85" s="9">
        <v>1657</v>
      </c>
      <c r="R85" s="10">
        <v>18.5</v>
      </c>
      <c r="S85" s="9">
        <v>1187</v>
      </c>
      <c r="T85" s="10">
        <v>13.2</v>
      </c>
    </row>
    <row r="86" spans="2:20">
      <c r="B86" s="8" t="s">
        <v>244</v>
      </c>
      <c r="C86" s="9">
        <v>30865</v>
      </c>
      <c r="D86" s="10">
        <v>342</v>
      </c>
      <c r="E86" s="9">
        <v>14045</v>
      </c>
      <c r="F86" s="10">
        <v>155.6</v>
      </c>
      <c r="G86" s="9">
        <v>7999</v>
      </c>
      <c r="H86" s="10">
        <v>88.6</v>
      </c>
      <c r="I86" s="9">
        <v>4566</v>
      </c>
      <c r="J86" s="10">
        <v>50.6</v>
      </c>
      <c r="K86" s="9">
        <v>2450</v>
      </c>
      <c r="L86" s="10">
        <v>27.1</v>
      </c>
      <c r="M86" s="9">
        <v>2222</v>
      </c>
      <c r="N86" s="10">
        <v>24.6</v>
      </c>
      <c r="O86" s="9">
        <v>2009</v>
      </c>
      <c r="P86" s="10">
        <v>22.3</v>
      </c>
      <c r="Q86" s="9">
        <v>1778</v>
      </c>
      <c r="R86" s="10">
        <v>19.7</v>
      </c>
      <c r="S86" s="9">
        <v>1153</v>
      </c>
      <c r="T86" s="10">
        <v>12.8</v>
      </c>
    </row>
    <row r="87" spans="2:20">
      <c r="B87" s="8" t="s">
        <v>245</v>
      </c>
      <c r="C87" s="9">
        <v>29944</v>
      </c>
      <c r="D87" s="10">
        <v>330.1</v>
      </c>
      <c r="E87" s="9">
        <v>14220</v>
      </c>
      <c r="F87" s="10">
        <v>156.69999999999999</v>
      </c>
      <c r="G87" s="9">
        <v>7987</v>
      </c>
      <c r="H87" s="10">
        <v>88</v>
      </c>
      <c r="I87" s="9">
        <v>4630</v>
      </c>
      <c r="J87" s="10">
        <v>51</v>
      </c>
      <c r="K87" s="9">
        <v>2389</v>
      </c>
      <c r="L87" s="10">
        <v>26.3</v>
      </c>
      <c r="M87" s="9">
        <v>2074</v>
      </c>
      <c r="N87" s="10">
        <v>22.9</v>
      </c>
      <c r="O87" s="9">
        <v>1958</v>
      </c>
      <c r="P87" s="10">
        <v>21.6</v>
      </c>
      <c r="Q87" s="9">
        <v>1711</v>
      </c>
      <c r="R87" s="10">
        <v>18.899999999999999</v>
      </c>
      <c r="S87" s="9">
        <v>1142</v>
      </c>
      <c r="T87" s="10">
        <v>12.6</v>
      </c>
    </row>
    <row r="88" spans="2:20">
      <c r="B88" s="8" t="s">
        <v>246</v>
      </c>
      <c r="C88" s="9">
        <v>29220</v>
      </c>
      <c r="D88" s="10">
        <v>320.8</v>
      </c>
      <c r="E88" s="9">
        <v>14241</v>
      </c>
      <c r="F88" s="10">
        <v>156.30000000000001</v>
      </c>
      <c r="G88" s="9">
        <v>7645</v>
      </c>
      <c r="H88" s="10">
        <v>83.9</v>
      </c>
      <c r="I88" s="9">
        <v>4211</v>
      </c>
      <c r="J88" s="10">
        <v>46.2</v>
      </c>
      <c r="K88" s="9">
        <v>1929</v>
      </c>
      <c r="L88" s="10">
        <v>21.2</v>
      </c>
      <c r="M88" s="9">
        <v>1940</v>
      </c>
      <c r="N88" s="10">
        <v>21.3</v>
      </c>
      <c r="O88" s="9">
        <v>1637</v>
      </c>
      <c r="P88" s="10">
        <v>18</v>
      </c>
      <c r="Q88" s="9">
        <v>1650</v>
      </c>
      <c r="R88" s="10">
        <v>18.100000000000001</v>
      </c>
      <c r="S88" s="9">
        <v>1187</v>
      </c>
      <c r="T88" s="10">
        <v>13</v>
      </c>
    </row>
    <row r="89" spans="2:20">
      <c r="B89" s="8" t="s">
        <v>247</v>
      </c>
      <c r="C89" s="9">
        <v>28298</v>
      </c>
      <c r="D89" s="10">
        <v>310.7</v>
      </c>
      <c r="E89" s="9">
        <v>14445</v>
      </c>
      <c r="F89" s="10">
        <v>158.6</v>
      </c>
      <c r="G89" s="9">
        <v>7262</v>
      </c>
      <c r="H89" s="10">
        <v>79.7</v>
      </c>
      <c r="I89" s="9">
        <v>4002</v>
      </c>
      <c r="J89" s="10">
        <v>43.9</v>
      </c>
      <c r="K89" s="9">
        <v>1841</v>
      </c>
      <c r="L89" s="10">
        <v>20.2</v>
      </c>
      <c r="M89" s="9">
        <v>1819</v>
      </c>
      <c r="N89" s="10">
        <v>20</v>
      </c>
      <c r="O89" s="9">
        <v>1690</v>
      </c>
      <c r="P89" s="10">
        <v>18.600000000000001</v>
      </c>
      <c r="Q89" s="9">
        <v>1574</v>
      </c>
      <c r="R89" s="10">
        <v>17.3</v>
      </c>
      <c r="S89" s="9">
        <v>1119</v>
      </c>
      <c r="T89" s="10">
        <v>12.3</v>
      </c>
    </row>
    <row r="90" spans="2:20">
      <c r="B90" s="8" t="s">
        <v>248</v>
      </c>
      <c r="C90" s="9">
        <v>29233</v>
      </c>
      <c r="D90" s="10">
        <v>320.60000000000002</v>
      </c>
      <c r="E90" s="9">
        <v>14880</v>
      </c>
      <c r="F90" s="10">
        <v>163.19999999999999</v>
      </c>
      <c r="G90" s="9">
        <v>7354</v>
      </c>
      <c r="H90" s="10">
        <v>80.7</v>
      </c>
      <c r="I90" s="9">
        <v>3912</v>
      </c>
      <c r="J90" s="10">
        <v>42.9</v>
      </c>
      <c r="K90" s="9">
        <v>1993</v>
      </c>
      <c r="L90" s="10">
        <v>21.9</v>
      </c>
      <c r="M90" s="9">
        <v>1719</v>
      </c>
      <c r="N90" s="10">
        <v>18.899999999999999</v>
      </c>
      <c r="O90" s="9">
        <v>1812</v>
      </c>
      <c r="P90" s="10">
        <v>19.899999999999999</v>
      </c>
      <c r="Q90" s="9">
        <v>1486</v>
      </c>
      <c r="R90" s="10">
        <v>16.3</v>
      </c>
      <c r="S90" s="9">
        <v>1207</v>
      </c>
      <c r="T90" s="10">
        <v>13.2</v>
      </c>
    </row>
    <row r="91" spans="2:20">
      <c r="B91" s="8" t="s">
        <v>249</v>
      </c>
      <c r="C91" s="9">
        <v>28895</v>
      </c>
      <c r="D91" s="10">
        <v>315.60000000000002</v>
      </c>
      <c r="E91" s="9">
        <v>15125</v>
      </c>
      <c r="F91" s="10">
        <v>165.2</v>
      </c>
      <c r="G91" s="9">
        <v>6818</v>
      </c>
      <c r="H91" s="10">
        <v>74.5</v>
      </c>
      <c r="I91" s="9">
        <v>3945</v>
      </c>
      <c r="J91" s="10">
        <v>43.1</v>
      </c>
      <c r="K91" s="9">
        <v>1993</v>
      </c>
      <c r="L91" s="10">
        <v>21.8</v>
      </c>
      <c r="M91" s="9">
        <v>1615</v>
      </c>
      <c r="N91" s="10">
        <v>17.600000000000001</v>
      </c>
      <c r="O91" s="9">
        <v>1639</v>
      </c>
      <c r="P91" s="10">
        <v>17.899999999999999</v>
      </c>
      <c r="Q91" s="9">
        <v>1356</v>
      </c>
      <c r="R91" s="10">
        <v>14.8</v>
      </c>
      <c r="S91" s="9">
        <v>1164</v>
      </c>
      <c r="T91" s="10">
        <v>12.7</v>
      </c>
    </row>
    <row r="92" spans="2:20">
      <c r="B92" s="8" t="s">
        <v>250</v>
      </c>
      <c r="C92" s="9">
        <v>29406</v>
      </c>
      <c r="D92" s="10">
        <v>319.60000000000002</v>
      </c>
      <c r="E92" s="9">
        <v>15249</v>
      </c>
      <c r="F92" s="10">
        <v>165.7</v>
      </c>
      <c r="G92" s="9">
        <v>6520</v>
      </c>
      <c r="H92" s="10">
        <v>70.900000000000006</v>
      </c>
      <c r="I92" s="9">
        <v>3970</v>
      </c>
      <c r="J92" s="10">
        <v>43.1</v>
      </c>
      <c r="K92" s="9">
        <v>2138</v>
      </c>
      <c r="L92" s="10">
        <v>23.2</v>
      </c>
      <c r="M92" s="9">
        <v>1551</v>
      </c>
      <c r="N92" s="10">
        <v>16.899999999999999</v>
      </c>
      <c r="O92" s="9">
        <v>1828</v>
      </c>
      <c r="P92" s="10">
        <v>19.899999999999999</v>
      </c>
      <c r="Q92" s="9">
        <v>1351</v>
      </c>
      <c r="R92" s="10">
        <v>14.7</v>
      </c>
      <c r="S92" s="9">
        <v>1146</v>
      </c>
      <c r="T92" s="10">
        <v>12.5</v>
      </c>
    </row>
    <row r="93" spans="2:20">
      <c r="B93" s="8" t="s">
        <v>251</v>
      </c>
      <c r="C93" s="9">
        <v>29296</v>
      </c>
      <c r="D93" s="10">
        <v>316.7</v>
      </c>
      <c r="E93" s="9">
        <v>15409</v>
      </c>
      <c r="F93" s="10">
        <v>166.6</v>
      </c>
      <c r="G93" s="9">
        <v>6067</v>
      </c>
      <c r="H93" s="10">
        <v>65.599999999999994</v>
      </c>
      <c r="I93" s="9">
        <v>3839</v>
      </c>
      <c r="J93" s="10">
        <v>41.5</v>
      </c>
      <c r="K93" s="9">
        <v>1967</v>
      </c>
      <c r="L93" s="10">
        <v>21.3</v>
      </c>
      <c r="M93" s="9">
        <v>1449</v>
      </c>
      <c r="N93" s="10">
        <v>15.7</v>
      </c>
      <c r="O93" s="9">
        <v>1454</v>
      </c>
      <c r="P93" s="10">
        <v>15.7</v>
      </c>
      <c r="Q93" s="9">
        <v>1367</v>
      </c>
      <c r="R93" s="10">
        <v>14.8</v>
      </c>
      <c r="S93" s="9">
        <v>1173</v>
      </c>
      <c r="T93" s="10">
        <v>12.7</v>
      </c>
    </row>
    <row r="94" spans="2:20">
      <c r="B94" s="11"/>
      <c r="C94" s="9"/>
      <c r="D94" s="10"/>
      <c r="E94" s="9"/>
      <c r="F94" s="10"/>
      <c r="G94" s="9"/>
      <c r="H94" s="10"/>
      <c r="I94" s="9"/>
      <c r="J94" s="10"/>
      <c r="K94" s="9"/>
      <c r="L94" s="10"/>
      <c r="M94" s="9"/>
      <c r="N94" s="10"/>
      <c r="O94" s="9"/>
      <c r="P94" s="10"/>
      <c r="Q94" s="9"/>
      <c r="R94" s="10"/>
      <c r="S94" s="9"/>
      <c r="T94" s="13"/>
    </row>
    <row r="95" spans="2:20">
      <c r="B95" s="8" t="s">
        <v>166</v>
      </c>
      <c r="C95" s="9">
        <v>29790</v>
      </c>
      <c r="D95" s="10">
        <v>321.8</v>
      </c>
      <c r="E95" s="9">
        <v>15828</v>
      </c>
      <c r="F95" s="10">
        <v>171</v>
      </c>
      <c r="G95" s="9">
        <v>6164</v>
      </c>
      <c r="H95" s="10">
        <v>66.599999999999994</v>
      </c>
      <c r="I95" s="9">
        <v>3627</v>
      </c>
      <c r="J95" s="10">
        <v>39.200000000000003</v>
      </c>
      <c r="K95" s="9">
        <v>1880</v>
      </c>
      <c r="L95" s="10">
        <v>20.3</v>
      </c>
      <c r="M95" s="9">
        <v>1467</v>
      </c>
      <c r="N95" s="10">
        <v>15.8</v>
      </c>
      <c r="O95" s="9">
        <v>1712</v>
      </c>
      <c r="P95" s="10">
        <v>18.5</v>
      </c>
      <c r="Q95" s="9">
        <v>1362</v>
      </c>
      <c r="R95" s="10">
        <v>14.7</v>
      </c>
      <c r="S95" s="9">
        <v>1254</v>
      </c>
      <c r="T95" s="10">
        <v>13.5</v>
      </c>
    </row>
    <row r="96" spans="2:20">
      <c r="B96" s="8" t="s">
        <v>252</v>
      </c>
      <c r="C96" s="9">
        <v>30172</v>
      </c>
      <c r="D96" s="10">
        <v>327.60000000000002</v>
      </c>
      <c r="E96" s="9">
        <v>16142</v>
      </c>
      <c r="F96" s="10">
        <v>175.3</v>
      </c>
      <c r="G96" s="9">
        <v>6121</v>
      </c>
      <c r="H96" s="10">
        <v>66.5</v>
      </c>
      <c r="I96" s="9">
        <v>3390</v>
      </c>
      <c r="J96" s="10">
        <v>36.799999999999997</v>
      </c>
      <c r="K96" s="9">
        <v>1727</v>
      </c>
      <c r="L96" s="10">
        <v>18.8</v>
      </c>
      <c r="M96" s="9">
        <v>1487</v>
      </c>
      <c r="N96" s="10">
        <v>16.100000000000001</v>
      </c>
      <c r="O96" s="9">
        <v>1644</v>
      </c>
      <c r="P96" s="10">
        <v>17.899999999999999</v>
      </c>
      <c r="Q96" s="9">
        <v>1253</v>
      </c>
      <c r="R96" s="10">
        <v>13.6</v>
      </c>
      <c r="S96" s="9">
        <v>1270</v>
      </c>
      <c r="T96" s="10">
        <v>13.8</v>
      </c>
    </row>
    <row r="97" spans="2:20">
      <c r="B97" s="8" t="s">
        <v>253</v>
      </c>
      <c r="C97" s="9">
        <v>30099</v>
      </c>
      <c r="D97" s="10">
        <v>330.2</v>
      </c>
      <c r="E97" s="9">
        <v>16566</v>
      </c>
      <c r="F97" s="10">
        <v>181.7</v>
      </c>
      <c r="G97" s="9">
        <v>5839</v>
      </c>
      <c r="H97" s="10">
        <v>64.099999999999994</v>
      </c>
      <c r="I97" s="9">
        <v>3113</v>
      </c>
      <c r="J97" s="10">
        <v>34.200000000000003</v>
      </c>
      <c r="K97" s="9">
        <v>1555</v>
      </c>
      <c r="L97" s="10">
        <v>17.100000000000001</v>
      </c>
      <c r="M97" s="9">
        <v>1347</v>
      </c>
      <c r="N97" s="10">
        <v>14.8</v>
      </c>
      <c r="O97" s="9">
        <v>1665</v>
      </c>
      <c r="P97" s="10">
        <v>18.3</v>
      </c>
      <c r="Q97" s="9">
        <v>1244</v>
      </c>
      <c r="R97" s="10">
        <v>13.6</v>
      </c>
      <c r="S97" s="9">
        <v>1284</v>
      </c>
      <c r="T97" s="10">
        <v>14.1</v>
      </c>
    </row>
    <row r="98" spans="2:20">
      <c r="B98" s="8" t="s">
        <v>254</v>
      </c>
      <c r="C98" s="9">
        <v>30412</v>
      </c>
      <c r="D98" s="10">
        <v>336.1</v>
      </c>
      <c r="E98" s="9">
        <v>16785</v>
      </c>
      <c r="F98" s="10">
        <v>185.5</v>
      </c>
      <c r="G98" s="9">
        <v>5721</v>
      </c>
      <c r="H98" s="10">
        <v>63.2</v>
      </c>
      <c r="I98" s="9">
        <v>2947</v>
      </c>
      <c r="J98" s="10">
        <v>32.6</v>
      </c>
      <c r="K98" s="9">
        <v>1419</v>
      </c>
      <c r="L98" s="10">
        <v>15.7</v>
      </c>
      <c r="M98" s="9">
        <v>1470</v>
      </c>
      <c r="N98" s="10">
        <v>16.2</v>
      </c>
      <c r="O98" s="9">
        <v>2007</v>
      </c>
      <c r="P98" s="10">
        <v>22.2</v>
      </c>
      <c r="Q98" s="9">
        <v>1250</v>
      </c>
      <c r="R98" s="10">
        <v>13.8</v>
      </c>
      <c r="S98" s="9">
        <v>1269</v>
      </c>
      <c r="T98" s="10">
        <v>14</v>
      </c>
    </row>
    <row r="99" spans="2:20">
      <c r="B99" s="8" t="s">
        <v>255</v>
      </c>
      <c r="C99" s="9">
        <v>30100</v>
      </c>
      <c r="D99" s="10">
        <v>332.6</v>
      </c>
      <c r="E99" s="9">
        <v>16907</v>
      </c>
      <c r="F99" s="10">
        <v>186.8</v>
      </c>
      <c r="G99" s="9">
        <v>5631</v>
      </c>
      <c r="H99" s="10">
        <v>62.2</v>
      </c>
      <c r="I99" s="9">
        <v>3049</v>
      </c>
      <c r="J99" s="10">
        <v>33.700000000000003</v>
      </c>
      <c r="K99" s="9">
        <v>1630</v>
      </c>
      <c r="L99" s="10">
        <v>18</v>
      </c>
      <c r="M99" s="9">
        <v>1476</v>
      </c>
      <c r="N99" s="10">
        <v>16.3</v>
      </c>
      <c r="O99" s="9">
        <v>2018</v>
      </c>
      <c r="P99" s="10">
        <v>22.3</v>
      </c>
      <c r="Q99" s="9">
        <v>1194</v>
      </c>
      <c r="R99" s="10">
        <v>13.2</v>
      </c>
      <c r="S99" s="9">
        <v>1142</v>
      </c>
      <c r="T99" s="10">
        <v>12.6</v>
      </c>
    </row>
    <row r="100" spans="2:20">
      <c r="B100" s="8" t="s">
        <v>256</v>
      </c>
      <c r="C100" s="9">
        <v>30618</v>
      </c>
      <c r="D100" s="10">
        <v>337.3</v>
      </c>
      <c r="E100" s="9">
        <v>17281</v>
      </c>
      <c r="F100" s="10">
        <v>190.4</v>
      </c>
      <c r="G100" s="9">
        <v>5528</v>
      </c>
      <c r="H100" s="10">
        <v>60.9</v>
      </c>
      <c r="I100" s="9">
        <v>3228</v>
      </c>
      <c r="J100" s="10">
        <v>35.6</v>
      </c>
      <c r="K100" s="9">
        <v>1676</v>
      </c>
      <c r="L100" s="10">
        <v>18.5</v>
      </c>
      <c r="M100" s="9">
        <v>1387</v>
      </c>
      <c r="N100" s="10">
        <v>15.3</v>
      </c>
      <c r="O100" s="9">
        <v>2193</v>
      </c>
      <c r="P100" s="10">
        <v>24.2</v>
      </c>
      <c r="Q100" s="9">
        <v>1256</v>
      </c>
      <c r="R100" s="10">
        <v>13.8</v>
      </c>
      <c r="S100" s="9">
        <v>1173</v>
      </c>
      <c r="T100" s="10">
        <v>12.9</v>
      </c>
    </row>
    <row r="101" spans="2:20">
      <c r="B101" s="8" t="s">
        <v>257</v>
      </c>
      <c r="C101" s="9">
        <v>31270</v>
      </c>
      <c r="D101" s="10">
        <v>342.6</v>
      </c>
      <c r="E101" s="9">
        <v>17321</v>
      </c>
      <c r="F101" s="10">
        <v>189.8</v>
      </c>
      <c r="G101" s="9">
        <v>5421</v>
      </c>
      <c r="H101" s="10">
        <v>59.4</v>
      </c>
      <c r="I101" s="9">
        <v>3202</v>
      </c>
      <c r="J101" s="10">
        <v>35.1</v>
      </c>
      <c r="K101" s="9">
        <v>1736</v>
      </c>
      <c r="L101" s="10">
        <v>19</v>
      </c>
      <c r="M101" s="9">
        <v>1494</v>
      </c>
      <c r="N101" s="10">
        <v>16.399999999999999</v>
      </c>
      <c r="O101" s="9">
        <v>2513</v>
      </c>
      <c r="P101" s="10">
        <v>27.5</v>
      </c>
      <c r="Q101" s="9">
        <v>1120</v>
      </c>
      <c r="R101" s="10">
        <v>12.3</v>
      </c>
      <c r="S101" s="9">
        <v>1214</v>
      </c>
      <c r="T101" s="10">
        <v>13.3</v>
      </c>
    </row>
    <row r="102" spans="2:20">
      <c r="B102" s="8" t="s">
        <v>258</v>
      </c>
      <c r="C102" s="9">
        <v>30521</v>
      </c>
      <c r="D102" s="10">
        <v>332.2</v>
      </c>
      <c r="E102" s="9">
        <v>17669</v>
      </c>
      <c r="F102" s="10">
        <v>192.3</v>
      </c>
      <c r="G102" s="9">
        <v>5481</v>
      </c>
      <c r="H102" s="10">
        <v>59.7</v>
      </c>
      <c r="I102" s="9">
        <v>3143</v>
      </c>
      <c r="J102" s="10">
        <v>34.200000000000003</v>
      </c>
      <c r="K102" s="9">
        <v>1725</v>
      </c>
      <c r="L102" s="10">
        <v>18.8</v>
      </c>
      <c r="M102" s="9">
        <v>1479</v>
      </c>
      <c r="N102" s="10">
        <v>16.100000000000001</v>
      </c>
      <c r="O102" s="9">
        <v>2377</v>
      </c>
      <c r="P102" s="10">
        <v>25.9</v>
      </c>
      <c r="Q102" s="9">
        <v>1099</v>
      </c>
      <c r="R102" s="10">
        <v>12</v>
      </c>
      <c r="S102" s="9">
        <v>1168</v>
      </c>
      <c r="T102" s="10">
        <v>12.7</v>
      </c>
    </row>
    <row r="103" spans="2:20">
      <c r="B103" s="8" t="s">
        <v>259</v>
      </c>
      <c r="C103" s="9">
        <v>30218</v>
      </c>
      <c r="D103" s="10">
        <v>327.8</v>
      </c>
      <c r="E103" s="9">
        <v>17890</v>
      </c>
      <c r="F103" s="10">
        <v>194.1</v>
      </c>
      <c r="G103" s="9">
        <v>5237</v>
      </c>
      <c r="H103" s="10">
        <v>56.8</v>
      </c>
      <c r="I103" s="9">
        <v>3237</v>
      </c>
      <c r="J103" s="10">
        <v>35.1</v>
      </c>
      <c r="K103" s="9">
        <v>1806</v>
      </c>
      <c r="L103" s="10">
        <v>19.600000000000001</v>
      </c>
      <c r="M103" s="9">
        <v>1522</v>
      </c>
      <c r="N103" s="10">
        <v>16.5</v>
      </c>
      <c r="O103" s="9">
        <v>2626</v>
      </c>
      <c r="P103" s="10">
        <v>28.5</v>
      </c>
      <c r="Q103" s="9">
        <v>1080</v>
      </c>
      <c r="R103" s="10">
        <v>11.7</v>
      </c>
      <c r="S103" s="9">
        <v>1187</v>
      </c>
      <c r="T103" s="10">
        <v>12.9</v>
      </c>
    </row>
    <row r="104" spans="2:20">
      <c r="B104" s="8" t="s">
        <v>260</v>
      </c>
      <c r="C104" s="9">
        <v>28031</v>
      </c>
      <c r="D104" s="10">
        <v>302.89999999999998</v>
      </c>
      <c r="E104" s="9">
        <v>18264</v>
      </c>
      <c r="F104" s="10">
        <v>197.4</v>
      </c>
      <c r="G104" s="9">
        <v>5173</v>
      </c>
      <c r="H104" s="10">
        <v>55.9</v>
      </c>
      <c r="I104" s="9">
        <v>3228</v>
      </c>
      <c r="J104" s="10">
        <v>34.9</v>
      </c>
      <c r="K104" s="9">
        <v>1750</v>
      </c>
      <c r="L104" s="10">
        <v>18.899999999999999</v>
      </c>
      <c r="M104" s="9">
        <v>2052</v>
      </c>
      <c r="N104" s="10">
        <v>22.2</v>
      </c>
      <c r="O104" s="9">
        <v>2633</v>
      </c>
      <c r="P104" s="10">
        <v>28.5</v>
      </c>
      <c r="Q104" s="9">
        <v>1170</v>
      </c>
      <c r="R104" s="10">
        <v>12.6</v>
      </c>
      <c r="S104" s="9">
        <v>832</v>
      </c>
      <c r="T104" s="10">
        <v>9</v>
      </c>
    </row>
    <row r="105" spans="2:20">
      <c r="B105" s="11"/>
      <c r="C105" s="9"/>
      <c r="D105" s="13"/>
      <c r="E105" s="9"/>
      <c r="F105" s="13"/>
      <c r="G105" s="9"/>
      <c r="H105" s="13"/>
      <c r="I105" s="9"/>
      <c r="J105" s="13"/>
      <c r="K105" s="9"/>
      <c r="L105" s="13"/>
      <c r="M105" s="9"/>
      <c r="N105" s="13"/>
      <c r="O105" s="9"/>
      <c r="P105" s="13"/>
      <c r="Q105" s="9"/>
      <c r="R105" s="13"/>
      <c r="S105" s="9"/>
      <c r="T105" s="13"/>
    </row>
    <row r="106" spans="2:20">
      <c r="B106" s="8" t="s">
        <v>167</v>
      </c>
      <c r="C106" s="9">
        <v>27527</v>
      </c>
      <c r="D106" s="10">
        <v>295.7</v>
      </c>
      <c r="E106" s="9">
        <v>18413</v>
      </c>
      <c r="F106" s="10">
        <v>197.8</v>
      </c>
      <c r="G106" s="9">
        <v>5090</v>
      </c>
      <c r="H106" s="10">
        <v>54.7</v>
      </c>
      <c r="I106" s="9">
        <v>3137</v>
      </c>
      <c r="J106" s="10">
        <v>33.700000000000003</v>
      </c>
      <c r="K106" s="9">
        <v>1669</v>
      </c>
      <c r="L106" s="10">
        <v>17.899999999999999</v>
      </c>
      <c r="M106" s="9">
        <v>2009</v>
      </c>
      <c r="N106" s="10">
        <v>21.6</v>
      </c>
      <c r="O106" s="9">
        <v>2863</v>
      </c>
      <c r="P106" s="10">
        <v>30.8</v>
      </c>
      <c r="Q106" s="9">
        <v>1123</v>
      </c>
      <c r="R106" s="10">
        <v>12.1</v>
      </c>
      <c r="S106" s="9">
        <v>807</v>
      </c>
      <c r="T106" s="10">
        <v>8.6999999999999993</v>
      </c>
    </row>
    <row r="107" spans="2:20">
      <c r="B107" s="8" t="s">
        <v>168</v>
      </c>
      <c r="C107" s="9">
        <v>27517</v>
      </c>
      <c r="D107" s="10">
        <v>292.89999999999998</v>
      </c>
      <c r="E107" s="9">
        <v>19204</v>
      </c>
      <c r="F107" s="10">
        <v>204.4</v>
      </c>
      <c r="G107" s="9">
        <v>5165</v>
      </c>
      <c r="H107" s="10">
        <v>55</v>
      </c>
      <c r="I107" s="9">
        <v>3011</v>
      </c>
      <c r="J107" s="10">
        <v>32</v>
      </c>
      <c r="K107" s="9">
        <v>1494</v>
      </c>
      <c r="L107" s="10">
        <v>15.9</v>
      </c>
      <c r="M107" s="9">
        <v>2095</v>
      </c>
      <c r="N107" s="10">
        <v>22.3</v>
      </c>
      <c r="O107" s="9">
        <v>2773</v>
      </c>
      <c r="P107" s="10">
        <v>29.5</v>
      </c>
      <c r="Q107" s="9">
        <v>1060</v>
      </c>
      <c r="R107" s="10">
        <v>11.3</v>
      </c>
      <c r="S107" s="9">
        <v>823</v>
      </c>
      <c r="T107" s="10">
        <v>8.8000000000000007</v>
      </c>
    </row>
    <row r="108" spans="2:20">
      <c r="B108" s="8" t="s">
        <v>169</v>
      </c>
      <c r="C108" s="9">
        <v>26863</v>
      </c>
      <c r="D108" s="10">
        <v>283.7</v>
      </c>
      <c r="E108" s="9">
        <v>19217</v>
      </c>
      <c r="F108" s="10">
        <v>202.9</v>
      </c>
      <c r="G108" s="9">
        <v>5087</v>
      </c>
      <c r="H108" s="10">
        <v>53.7</v>
      </c>
      <c r="I108" s="9">
        <v>2844</v>
      </c>
      <c r="J108" s="10">
        <v>30</v>
      </c>
      <c r="K108" s="9">
        <v>1426</v>
      </c>
      <c r="L108" s="10">
        <v>15.1</v>
      </c>
      <c r="M108" s="9">
        <v>2114</v>
      </c>
      <c r="N108" s="10">
        <v>22.3</v>
      </c>
      <c r="O108" s="9">
        <v>2697</v>
      </c>
      <c r="P108" s="10">
        <v>28.5</v>
      </c>
      <c r="Q108" s="9">
        <v>947</v>
      </c>
      <c r="R108" s="10">
        <v>10</v>
      </c>
      <c r="S108" s="9">
        <v>774</v>
      </c>
      <c r="T108" s="10">
        <v>8.1999999999999993</v>
      </c>
    </row>
    <row r="109" spans="2:20">
      <c r="B109" s="8" t="s">
        <v>170</v>
      </c>
      <c r="C109" s="9">
        <v>28512</v>
      </c>
      <c r="D109" s="10">
        <v>299.2</v>
      </c>
      <c r="E109" s="9">
        <v>19187</v>
      </c>
      <c r="F109" s="10">
        <v>201.3</v>
      </c>
      <c r="G109" s="9">
        <v>5299</v>
      </c>
      <c r="H109" s="10">
        <v>55.6</v>
      </c>
      <c r="I109" s="9">
        <v>2830</v>
      </c>
      <c r="J109" s="10">
        <v>29.7</v>
      </c>
      <c r="K109" s="9">
        <v>1438</v>
      </c>
      <c r="L109" s="10">
        <v>15.1</v>
      </c>
      <c r="M109" s="9">
        <v>2105</v>
      </c>
      <c r="N109" s="10">
        <v>22.1</v>
      </c>
      <c r="O109" s="9">
        <v>2981</v>
      </c>
      <c r="P109" s="10">
        <v>31.3</v>
      </c>
      <c r="Q109" s="9">
        <v>1006</v>
      </c>
      <c r="R109" s="10">
        <v>10.6</v>
      </c>
      <c r="S109" s="9">
        <v>753</v>
      </c>
      <c r="T109" s="10">
        <v>7.9</v>
      </c>
    </row>
    <row r="110" spans="2:20">
      <c r="B110" s="8">
        <v>1994</v>
      </c>
      <c r="C110" s="9">
        <v>28195</v>
      </c>
      <c r="D110" s="10">
        <v>294.2</v>
      </c>
      <c r="E110" s="9">
        <v>19410</v>
      </c>
      <c r="F110" s="10">
        <v>202.5</v>
      </c>
      <c r="G110" s="9">
        <v>5680</v>
      </c>
      <c r="H110" s="10">
        <v>59.3</v>
      </c>
      <c r="I110" s="9">
        <v>2928</v>
      </c>
      <c r="J110" s="10">
        <v>30.5</v>
      </c>
      <c r="K110" s="9">
        <v>1445</v>
      </c>
      <c r="L110" s="10">
        <v>15.1</v>
      </c>
      <c r="M110" s="9">
        <v>2224</v>
      </c>
      <c r="N110" s="10">
        <v>23.2</v>
      </c>
      <c r="O110" s="9">
        <v>2877</v>
      </c>
      <c r="P110" s="10">
        <v>30</v>
      </c>
      <c r="Q110" s="9">
        <v>1035</v>
      </c>
      <c r="R110" s="10">
        <v>10.8</v>
      </c>
      <c r="S110" s="9">
        <v>805</v>
      </c>
      <c r="T110" s="10">
        <v>8.4</v>
      </c>
    </row>
    <row r="111" spans="2:20" s="14" customFormat="1">
      <c r="B111" s="8">
        <v>1995</v>
      </c>
      <c r="C111" s="9">
        <v>28007</v>
      </c>
      <c r="D111" s="10">
        <v>289.89999999999998</v>
      </c>
      <c r="E111" s="9">
        <v>19442</v>
      </c>
      <c r="F111" s="10">
        <v>201.3</v>
      </c>
      <c r="G111" s="9">
        <v>5857</v>
      </c>
      <c r="H111" s="10">
        <v>60.6</v>
      </c>
      <c r="I111" s="9">
        <v>3137</v>
      </c>
      <c r="J111" s="10">
        <v>32.5</v>
      </c>
      <c r="K111" s="9">
        <v>1601</v>
      </c>
      <c r="L111" s="10">
        <v>16.600000000000001</v>
      </c>
      <c r="M111" s="9">
        <v>2247</v>
      </c>
      <c r="N111" s="10">
        <v>23.3</v>
      </c>
      <c r="O111" s="9">
        <v>3002</v>
      </c>
      <c r="P111" s="10">
        <v>31.1</v>
      </c>
      <c r="Q111" s="9">
        <v>1002</v>
      </c>
      <c r="R111" s="10">
        <v>10.4</v>
      </c>
      <c r="S111" s="9">
        <v>754</v>
      </c>
      <c r="T111" s="10">
        <v>7.8</v>
      </c>
    </row>
    <row r="112" spans="2:20">
      <c r="B112" s="8">
        <v>1996</v>
      </c>
      <c r="C112" s="9">
        <v>27980</v>
      </c>
      <c r="D112" s="10">
        <v>287.3</v>
      </c>
      <c r="E112" s="9">
        <v>19563</v>
      </c>
      <c r="F112" s="10">
        <v>200.9</v>
      </c>
      <c r="G112" s="9">
        <v>5748</v>
      </c>
      <c r="H112" s="10">
        <v>59</v>
      </c>
      <c r="I112" s="9">
        <v>3062</v>
      </c>
      <c r="J112" s="10">
        <v>31.4</v>
      </c>
      <c r="K112" s="9">
        <v>1577</v>
      </c>
      <c r="L112" s="10">
        <v>16.2</v>
      </c>
      <c r="M112" s="9">
        <v>2348</v>
      </c>
      <c r="N112" s="10">
        <v>24.1</v>
      </c>
      <c r="O112" s="9">
        <v>3010</v>
      </c>
      <c r="P112" s="10">
        <v>30.9</v>
      </c>
      <c r="Q112" s="9">
        <v>968</v>
      </c>
      <c r="R112" s="10">
        <v>9.9</v>
      </c>
      <c r="S112" s="9">
        <v>760</v>
      </c>
      <c r="T112" s="10">
        <v>7.8</v>
      </c>
    </row>
    <row r="113" spans="2:20">
      <c r="B113" s="8">
        <v>1997</v>
      </c>
      <c r="C113" s="9">
        <v>27150</v>
      </c>
      <c r="D113" s="10">
        <v>277.5</v>
      </c>
      <c r="E113" s="9">
        <v>19504</v>
      </c>
      <c r="F113" s="10">
        <v>199.3</v>
      </c>
      <c r="G113" s="9">
        <v>5725</v>
      </c>
      <c r="H113" s="10">
        <v>58.5</v>
      </c>
      <c r="I113" s="9">
        <v>3118</v>
      </c>
      <c r="J113" s="10">
        <v>31.9</v>
      </c>
      <c r="K113" s="9">
        <v>1507</v>
      </c>
      <c r="L113" s="10">
        <v>15.4</v>
      </c>
      <c r="M113" s="9">
        <v>2435</v>
      </c>
      <c r="N113" s="10">
        <v>24.9</v>
      </c>
      <c r="O113" s="9">
        <v>2813</v>
      </c>
      <c r="P113" s="10">
        <v>28.7</v>
      </c>
      <c r="Q113" s="9">
        <v>966</v>
      </c>
      <c r="R113" s="10">
        <v>9.9</v>
      </c>
      <c r="S113" s="9">
        <v>697</v>
      </c>
      <c r="T113" s="10">
        <v>7.1</v>
      </c>
    </row>
    <row r="114" spans="2:20">
      <c r="B114" s="8">
        <v>1998</v>
      </c>
      <c r="C114" s="9">
        <v>27851</v>
      </c>
      <c r="D114" s="10">
        <v>283.60000000000002</v>
      </c>
      <c r="E114" s="9">
        <v>19442</v>
      </c>
      <c r="F114" s="10">
        <v>198</v>
      </c>
      <c r="G114" s="9">
        <v>5760</v>
      </c>
      <c r="H114" s="10">
        <v>58.7</v>
      </c>
      <c r="I114" s="9">
        <v>3098</v>
      </c>
      <c r="J114" s="10">
        <v>31.5</v>
      </c>
      <c r="K114" s="9">
        <v>1450</v>
      </c>
      <c r="L114" s="10">
        <v>14.8</v>
      </c>
      <c r="M114" s="9">
        <v>2449</v>
      </c>
      <c r="N114" s="10">
        <v>24.9</v>
      </c>
      <c r="O114" s="9">
        <v>3096</v>
      </c>
      <c r="P114" s="10">
        <v>31.5</v>
      </c>
      <c r="Q114" s="9">
        <v>981</v>
      </c>
      <c r="R114" s="10">
        <v>10</v>
      </c>
      <c r="S114" s="9">
        <v>653</v>
      </c>
      <c r="T114" s="10">
        <v>6.6</v>
      </c>
    </row>
    <row r="115" spans="2:20">
      <c r="B115" s="8">
        <v>1999</v>
      </c>
      <c r="C115" s="9">
        <v>27540</v>
      </c>
      <c r="D115" s="10">
        <v>279.2</v>
      </c>
      <c r="E115" s="9">
        <v>19673</v>
      </c>
      <c r="F115" s="10">
        <v>199.4</v>
      </c>
      <c r="G115" s="9">
        <v>6020</v>
      </c>
      <c r="H115" s="10">
        <v>61</v>
      </c>
      <c r="I115" s="9">
        <v>3151</v>
      </c>
      <c r="J115" s="10">
        <v>31.9</v>
      </c>
      <c r="K115" s="9">
        <v>1500</v>
      </c>
      <c r="L115" s="10">
        <v>15.2</v>
      </c>
      <c r="M115" s="9">
        <v>2570</v>
      </c>
      <c r="N115" s="10">
        <v>26.1</v>
      </c>
      <c r="O115" s="9">
        <v>2292</v>
      </c>
      <c r="P115" s="10">
        <v>23.2</v>
      </c>
      <c r="Q115" s="9">
        <v>1022</v>
      </c>
      <c r="R115" s="10">
        <v>10.4</v>
      </c>
      <c r="S115" s="9">
        <v>579</v>
      </c>
      <c r="T115" s="10">
        <v>5.9</v>
      </c>
    </row>
    <row r="116" spans="2:20">
      <c r="B116" s="8"/>
      <c r="C116" s="9"/>
      <c r="D116" s="10"/>
      <c r="E116" s="9"/>
      <c r="F116" s="10"/>
      <c r="G116" s="9"/>
      <c r="H116" s="10"/>
      <c r="I116" s="9"/>
      <c r="J116" s="10"/>
      <c r="K116" s="9"/>
      <c r="L116" s="10"/>
      <c r="M116" s="9"/>
      <c r="N116" s="10"/>
      <c r="O116" s="9"/>
      <c r="P116" s="10"/>
      <c r="Q116" s="9"/>
      <c r="R116" s="10"/>
      <c r="S116" s="9"/>
      <c r="T116" s="10"/>
    </row>
    <row r="117" spans="2:20">
      <c r="B117" s="8">
        <v>2000</v>
      </c>
      <c r="C117" s="9">
        <v>27474</v>
      </c>
      <c r="D117" s="10">
        <v>274.89999999999998</v>
      </c>
      <c r="E117" s="9">
        <v>19764</v>
      </c>
      <c r="F117" s="10">
        <v>197.8</v>
      </c>
      <c r="G117" s="9">
        <v>5789</v>
      </c>
      <c r="H117" s="10">
        <v>57.9</v>
      </c>
      <c r="I117" s="9">
        <v>3243</v>
      </c>
      <c r="J117" s="10">
        <v>32.4</v>
      </c>
      <c r="K117" s="9">
        <v>1490</v>
      </c>
      <c r="L117" s="10">
        <v>14.9</v>
      </c>
      <c r="M117" s="9">
        <v>2612</v>
      </c>
      <c r="N117" s="10">
        <v>26.1</v>
      </c>
      <c r="O117" s="9">
        <v>1840</v>
      </c>
      <c r="P117" s="10">
        <v>18.399999999999999</v>
      </c>
      <c r="Q117" s="9">
        <v>1030</v>
      </c>
      <c r="R117" s="10">
        <v>10.3</v>
      </c>
      <c r="S117" s="9">
        <v>669</v>
      </c>
      <c r="T117" s="10">
        <v>6.7</v>
      </c>
    </row>
    <row r="118" spans="2:20">
      <c r="B118" s="8">
        <v>2001</v>
      </c>
      <c r="C118" s="9">
        <v>26766</v>
      </c>
      <c r="D118" s="10">
        <v>266</v>
      </c>
      <c r="E118" s="9">
        <v>19608</v>
      </c>
      <c r="F118" s="10">
        <v>194.9</v>
      </c>
      <c r="G118" s="9">
        <v>5666</v>
      </c>
      <c r="H118" s="10">
        <v>56.3</v>
      </c>
      <c r="I118" s="9">
        <v>2447</v>
      </c>
      <c r="J118" s="10">
        <v>24.3</v>
      </c>
      <c r="K118" s="9">
        <v>1350</v>
      </c>
      <c r="L118" s="10">
        <v>13.4</v>
      </c>
      <c r="M118" s="9">
        <v>2640</v>
      </c>
      <c r="N118" s="10">
        <v>26.2</v>
      </c>
      <c r="O118" s="9">
        <v>2064</v>
      </c>
      <c r="P118" s="10">
        <v>20.5</v>
      </c>
      <c r="Q118" s="9">
        <v>1054</v>
      </c>
      <c r="R118" s="10">
        <v>10.5</v>
      </c>
      <c r="S118" s="9">
        <v>616</v>
      </c>
      <c r="T118" s="10">
        <v>6.1</v>
      </c>
    </row>
    <row r="119" spans="2:20">
      <c r="B119" s="8">
        <v>2002</v>
      </c>
      <c r="C119" s="9">
        <v>26447</v>
      </c>
      <c r="D119" s="10">
        <v>262</v>
      </c>
      <c r="E119" s="9">
        <v>19831</v>
      </c>
      <c r="F119" s="10">
        <v>196.4</v>
      </c>
      <c r="G119" s="9">
        <v>5740</v>
      </c>
      <c r="H119" s="10">
        <v>56.9</v>
      </c>
      <c r="I119" s="9">
        <v>3242</v>
      </c>
      <c r="J119" s="10">
        <v>32.1</v>
      </c>
      <c r="K119" s="9">
        <v>1323</v>
      </c>
      <c r="L119" s="10">
        <v>13.1</v>
      </c>
      <c r="M119" s="9">
        <v>2753</v>
      </c>
      <c r="N119" s="10">
        <v>27.3</v>
      </c>
      <c r="O119" s="9">
        <v>2007</v>
      </c>
      <c r="P119" s="10">
        <v>19.899999999999999</v>
      </c>
      <c r="Q119" s="9">
        <v>975</v>
      </c>
      <c r="R119" s="10">
        <v>9.6999999999999993</v>
      </c>
      <c r="S119" s="9">
        <v>564</v>
      </c>
      <c r="T119" s="10">
        <v>5.6</v>
      </c>
    </row>
    <row r="120" spans="2:20">
      <c r="B120" s="8">
        <v>2003</v>
      </c>
      <c r="C120" s="9">
        <v>25845</v>
      </c>
      <c r="D120" s="10">
        <v>255.3</v>
      </c>
      <c r="E120" s="9">
        <v>19574</v>
      </c>
      <c r="F120" s="10">
        <v>193.3</v>
      </c>
      <c r="G120" s="9">
        <v>5412</v>
      </c>
      <c r="H120" s="10">
        <v>53.5</v>
      </c>
      <c r="I120" s="9">
        <v>3278</v>
      </c>
      <c r="J120" s="10">
        <v>32.4</v>
      </c>
      <c r="K120" s="9">
        <v>1369</v>
      </c>
      <c r="L120" s="10">
        <v>13.5</v>
      </c>
      <c r="M120" s="9">
        <v>2620</v>
      </c>
      <c r="N120" s="10">
        <v>25.9</v>
      </c>
      <c r="O120" s="9">
        <v>1932</v>
      </c>
      <c r="P120" s="10">
        <v>19.100000000000001</v>
      </c>
      <c r="Q120" s="9">
        <v>991</v>
      </c>
      <c r="R120" s="10">
        <v>9.8000000000000007</v>
      </c>
      <c r="S120" s="9">
        <v>516</v>
      </c>
      <c r="T120" s="10">
        <v>5.0999999999999996</v>
      </c>
    </row>
    <row r="121" spans="2:20">
      <c r="B121" s="8">
        <v>2004</v>
      </c>
      <c r="C121" s="9">
        <v>24804</v>
      </c>
      <c r="D121" s="10">
        <v>243.9</v>
      </c>
      <c r="E121" s="9">
        <v>19654</v>
      </c>
      <c r="F121" s="10">
        <v>193.3</v>
      </c>
      <c r="G121" s="9">
        <v>5282</v>
      </c>
      <c r="H121" s="10">
        <v>51.9</v>
      </c>
      <c r="I121" s="9">
        <v>3299</v>
      </c>
      <c r="J121" s="10">
        <v>32.4</v>
      </c>
      <c r="K121" s="9">
        <v>1297</v>
      </c>
      <c r="L121" s="10">
        <v>12.8</v>
      </c>
      <c r="M121" s="9">
        <v>2954</v>
      </c>
      <c r="N121" s="10">
        <v>29</v>
      </c>
      <c r="O121" s="9">
        <v>1959</v>
      </c>
      <c r="P121" s="10">
        <v>19.3</v>
      </c>
      <c r="Q121" s="9">
        <v>972</v>
      </c>
      <c r="R121" s="10">
        <v>9.6</v>
      </c>
      <c r="S121" s="9">
        <v>500</v>
      </c>
      <c r="T121" s="10">
        <v>4.9000000000000004</v>
      </c>
    </row>
    <row r="122" spans="2:20">
      <c r="B122" s="8">
        <v>2005</v>
      </c>
      <c r="C122" s="9">
        <v>25098</v>
      </c>
      <c r="D122" s="10">
        <v>247</v>
      </c>
      <c r="E122" s="9">
        <v>20077</v>
      </c>
      <c r="F122" s="10">
        <v>197.6</v>
      </c>
      <c r="G122" s="9">
        <v>5049</v>
      </c>
      <c r="H122" s="10">
        <v>49.7</v>
      </c>
      <c r="I122" s="9">
        <v>3426</v>
      </c>
      <c r="J122" s="10">
        <v>33.700000000000003</v>
      </c>
      <c r="K122" s="9">
        <v>1221</v>
      </c>
      <c r="L122" s="10">
        <v>12</v>
      </c>
      <c r="M122" s="9">
        <v>2846</v>
      </c>
      <c r="N122" s="10">
        <v>28</v>
      </c>
      <c r="O122" s="9">
        <v>1955</v>
      </c>
      <c r="P122" s="10">
        <v>19.2</v>
      </c>
      <c r="Q122" s="9">
        <v>1013</v>
      </c>
      <c r="R122" s="10">
        <v>10</v>
      </c>
      <c r="S122" s="9">
        <v>470</v>
      </c>
      <c r="T122" s="10">
        <v>4.5999999999999996</v>
      </c>
    </row>
    <row r="123" spans="2:20">
      <c r="B123" s="8">
        <v>2006</v>
      </c>
      <c r="C123" s="9">
        <v>24223</v>
      </c>
      <c r="D123" s="10">
        <v>238.5</v>
      </c>
      <c r="E123" s="9">
        <v>20166</v>
      </c>
      <c r="F123" s="10">
        <v>198.5</v>
      </c>
      <c r="G123" s="9">
        <v>4746</v>
      </c>
      <c r="H123" s="10">
        <v>46.7</v>
      </c>
      <c r="I123" s="9">
        <v>3557</v>
      </c>
      <c r="J123" s="10">
        <v>35</v>
      </c>
      <c r="K123" s="9">
        <v>1152</v>
      </c>
      <c r="L123" s="10">
        <v>11.3</v>
      </c>
      <c r="M123" s="9">
        <v>2823</v>
      </c>
      <c r="N123" s="10">
        <v>27.8</v>
      </c>
      <c r="O123" s="9">
        <v>1673</v>
      </c>
      <c r="P123" s="10">
        <v>16.5</v>
      </c>
      <c r="Q123" s="9">
        <v>980</v>
      </c>
      <c r="R123" s="10">
        <v>9.6</v>
      </c>
      <c r="S123" s="9">
        <v>384</v>
      </c>
      <c r="T123" s="10">
        <v>3.8</v>
      </c>
    </row>
    <row r="124" spans="2:20">
      <c r="B124" s="8">
        <v>2007</v>
      </c>
      <c r="C124" s="9">
        <v>24259</v>
      </c>
      <c r="D124" s="10">
        <v>240.3</v>
      </c>
      <c r="E124" s="9">
        <v>20060</v>
      </c>
      <c r="F124" s="10">
        <v>198.7</v>
      </c>
      <c r="G124" s="9">
        <v>4638</v>
      </c>
      <c r="H124" s="10">
        <v>45.9</v>
      </c>
      <c r="I124" s="9">
        <v>3714</v>
      </c>
      <c r="J124" s="10">
        <v>36.799999999999997</v>
      </c>
      <c r="K124" s="9">
        <v>1195</v>
      </c>
      <c r="L124" s="10">
        <v>11.8</v>
      </c>
      <c r="M124" s="9">
        <v>2825</v>
      </c>
      <c r="N124" s="10">
        <v>28</v>
      </c>
      <c r="O124" s="9">
        <v>1633</v>
      </c>
      <c r="P124" s="10">
        <v>16.2</v>
      </c>
      <c r="Q124" s="9">
        <v>1007</v>
      </c>
      <c r="R124" s="10">
        <v>10</v>
      </c>
      <c r="S124" s="9">
        <v>372</v>
      </c>
      <c r="T124" s="10">
        <v>3.7</v>
      </c>
    </row>
    <row r="125" spans="2:20">
      <c r="B125" s="8">
        <v>2008</v>
      </c>
      <c r="C125" s="9">
        <v>24369</v>
      </c>
      <c r="D125" s="10">
        <v>243.2</v>
      </c>
      <c r="E125" s="9">
        <v>20159</v>
      </c>
      <c r="F125" s="10">
        <v>201.2</v>
      </c>
      <c r="G125" s="9">
        <v>4650</v>
      </c>
      <c r="H125" s="10">
        <v>46.4</v>
      </c>
      <c r="I125" s="9">
        <v>3679</v>
      </c>
      <c r="J125" s="10">
        <v>36.700000000000003</v>
      </c>
      <c r="K125" s="9">
        <v>1095</v>
      </c>
      <c r="L125" s="10">
        <v>10.9</v>
      </c>
      <c r="M125" s="9">
        <v>2749</v>
      </c>
      <c r="N125" s="10">
        <v>27.4</v>
      </c>
      <c r="O125" s="9">
        <v>1875</v>
      </c>
      <c r="P125" s="10">
        <v>18.7</v>
      </c>
      <c r="Q125" s="9">
        <v>1080</v>
      </c>
      <c r="R125" s="10">
        <v>10.8</v>
      </c>
      <c r="S125" s="9">
        <v>340</v>
      </c>
      <c r="T125" s="10">
        <v>3.4</v>
      </c>
    </row>
    <row r="126" spans="2:20">
      <c r="B126" s="8">
        <v>2009</v>
      </c>
      <c r="C126" s="9">
        <v>23044</v>
      </c>
      <c r="D126" s="10">
        <v>231.9</v>
      </c>
      <c r="E126" s="9">
        <v>20174</v>
      </c>
      <c r="F126" s="10">
        <v>203</v>
      </c>
      <c r="G126" s="9">
        <v>4415</v>
      </c>
      <c r="H126" s="10">
        <v>44.4</v>
      </c>
      <c r="I126" s="9">
        <v>3671</v>
      </c>
      <c r="J126" s="10">
        <v>36.9</v>
      </c>
      <c r="K126" s="9">
        <v>956</v>
      </c>
      <c r="L126" s="10">
        <v>9.6</v>
      </c>
      <c r="M126" s="9">
        <v>2689</v>
      </c>
      <c r="N126" s="10">
        <v>27.1</v>
      </c>
      <c r="O126" s="9">
        <v>1540</v>
      </c>
      <c r="P126" s="10">
        <v>15.5</v>
      </c>
      <c r="Q126" s="9">
        <v>1071</v>
      </c>
      <c r="R126" s="10">
        <v>10.8</v>
      </c>
      <c r="S126" s="9">
        <v>321</v>
      </c>
      <c r="T126" s="10">
        <v>3.2</v>
      </c>
    </row>
    <row r="127" spans="2:20">
      <c r="B127" s="8"/>
      <c r="C127" s="9"/>
      <c r="D127" s="10"/>
      <c r="E127" s="9"/>
      <c r="F127" s="10"/>
      <c r="G127" s="9"/>
      <c r="H127" s="10"/>
      <c r="I127" s="9"/>
      <c r="J127" s="10"/>
      <c r="K127" s="9"/>
      <c r="L127" s="10"/>
      <c r="M127" s="9"/>
      <c r="N127" s="10"/>
      <c r="O127" s="9"/>
      <c r="P127" s="10"/>
      <c r="Q127" s="9"/>
      <c r="R127" s="10"/>
      <c r="S127" s="9"/>
      <c r="T127" s="10"/>
    </row>
    <row r="128" spans="2:20">
      <c r="B128" s="8">
        <v>2010</v>
      </c>
      <c r="C128" s="9">
        <v>23321</v>
      </c>
      <c r="D128" s="10">
        <v>236.1</v>
      </c>
      <c r="E128" s="9">
        <v>20619</v>
      </c>
      <c r="F128" s="10">
        <v>208.7</v>
      </c>
      <c r="G128" s="9">
        <v>4473</v>
      </c>
      <c r="H128" s="10">
        <v>45.3</v>
      </c>
      <c r="I128" s="9">
        <v>3758</v>
      </c>
      <c r="J128" s="10">
        <v>38</v>
      </c>
      <c r="K128" s="9">
        <v>1043</v>
      </c>
      <c r="L128" s="10">
        <v>10.6</v>
      </c>
      <c r="M128" s="9">
        <v>2695</v>
      </c>
      <c r="N128" s="10">
        <v>27.3</v>
      </c>
      <c r="O128" s="9">
        <v>1524</v>
      </c>
      <c r="P128" s="10">
        <v>15.4</v>
      </c>
      <c r="Q128" s="9">
        <v>1130</v>
      </c>
      <c r="R128" s="10">
        <v>11.4</v>
      </c>
      <c r="S128" s="9">
        <v>341</v>
      </c>
      <c r="T128" s="10">
        <v>3.5</v>
      </c>
    </row>
    <row r="129" spans="2:20">
      <c r="B129" s="8">
        <v>2011</v>
      </c>
      <c r="C129" s="9">
        <v>23505</v>
      </c>
      <c r="D129" s="10">
        <v>238</v>
      </c>
      <c r="E129" s="9">
        <v>20355</v>
      </c>
      <c r="F129" s="10">
        <v>206.1</v>
      </c>
      <c r="G129" s="9">
        <v>4451</v>
      </c>
      <c r="H129" s="10">
        <v>45.1</v>
      </c>
      <c r="I129" s="9">
        <v>3890</v>
      </c>
      <c r="J129" s="10">
        <v>39.4</v>
      </c>
      <c r="K129" s="9">
        <v>984</v>
      </c>
      <c r="L129" s="10">
        <v>10</v>
      </c>
      <c r="M129" s="9">
        <v>2771</v>
      </c>
      <c r="N129" s="10">
        <v>28.1</v>
      </c>
      <c r="O129" s="9">
        <v>1691</v>
      </c>
      <c r="P129" s="10">
        <v>17.100000000000001</v>
      </c>
      <c r="Q129" s="9">
        <v>1130</v>
      </c>
      <c r="R129" s="10">
        <v>11.4</v>
      </c>
      <c r="S129" s="9">
        <v>320</v>
      </c>
      <c r="T129" s="10">
        <v>3.2</v>
      </c>
    </row>
    <row r="130" spans="2:20">
      <c r="B130" s="8">
        <v>2012</v>
      </c>
      <c r="C130" s="9">
        <v>23502</v>
      </c>
      <c r="D130" s="10">
        <v>237.8</v>
      </c>
      <c r="E130" s="9">
        <v>20503</v>
      </c>
      <c r="F130" s="10">
        <v>207.4</v>
      </c>
      <c r="G130" s="9">
        <v>4399</v>
      </c>
      <c r="H130" s="10">
        <v>44.5</v>
      </c>
      <c r="I130" s="9">
        <v>3804</v>
      </c>
      <c r="J130" s="10">
        <v>38.5</v>
      </c>
      <c r="K130" s="9">
        <v>1042</v>
      </c>
      <c r="L130" s="10">
        <v>10.5</v>
      </c>
      <c r="M130" s="9">
        <v>2684</v>
      </c>
      <c r="N130" s="10">
        <v>27.2</v>
      </c>
      <c r="O130" s="9">
        <v>1544</v>
      </c>
      <c r="P130" s="10">
        <v>15.6</v>
      </c>
      <c r="Q130" s="9">
        <v>1137</v>
      </c>
      <c r="R130" s="10">
        <v>11.5</v>
      </c>
      <c r="S130" s="9">
        <v>340</v>
      </c>
      <c r="T130" s="10">
        <v>3.4</v>
      </c>
    </row>
    <row r="131" spans="2:20">
      <c r="B131" s="8">
        <v>2013</v>
      </c>
      <c r="C131" s="9">
        <v>24143</v>
      </c>
      <c r="D131" s="10">
        <v>243.9</v>
      </c>
      <c r="E131" s="9">
        <v>20395</v>
      </c>
      <c r="F131" s="10">
        <v>206</v>
      </c>
      <c r="G131" s="9">
        <v>4365</v>
      </c>
      <c r="H131" s="10">
        <v>44.1</v>
      </c>
      <c r="I131" s="9">
        <v>4194</v>
      </c>
      <c r="J131" s="10">
        <v>42.4</v>
      </c>
      <c r="K131" s="9">
        <v>1047</v>
      </c>
      <c r="L131" s="10">
        <v>10.6</v>
      </c>
      <c r="M131" s="9">
        <v>2821</v>
      </c>
      <c r="N131" s="10">
        <v>28.5</v>
      </c>
      <c r="O131" s="9">
        <v>1892</v>
      </c>
      <c r="P131" s="10">
        <v>19.100000000000001</v>
      </c>
      <c r="Q131" s="9">
        <v>1174</v>
      </c>
      <c r="R131" s="10">
        <v>11.9</v>
      </c>
      <c r="S131" s="9">
        <v>345</v>
      </c>
      <c r="T131" s="10">
        <v>3.5</v>
      </c>
    </row>
    <row r="132" spans="2:20">
      <c r="B132" s="8">
        <v>2014</v>
      </c>
      <c r="C132" s="9">
        <v>24572</v>
      </c>
      <c r="D132" s="10">
        <v>247.9</v>
      </c>
      <c r="E132" s="9">
        <v>21074</v>
      </c>
      <c r="F132" s="10">
        <v>212.7</v>
      </c>
      <c r="G132" s="9">
        <v>4569</v>
      </c>
      <c r="H132" s="10">
        <v>46.1</v>
      </c>
      <c r="I132" s="9">
        <v>4374</v>
      </c>
      <c r="J132" s="10">
        <v>44.1</v>
      </c>
      <c r="K132" s="9">
        <v>986</v>
      </c>
      <c r="L132" s="10">
        <v>9.9</v>
      </c>
      <c r="M132" s="9">
        <v>2838</v>
      </c>
      <c r="N132" s="10">
        <v>28.6</v>
      </c>
      <c r="O132" s="9">
        <v>1866</v>
      </c>
      <c r="P132" s="10">
        <v>18.8</v>
      </c>
      <c r="Q132" s="9">
        <v>1191</v>
      </c>
      <c r="R132" s="10">
        <v>12</v>
      </c>
      <c r="S132" s="9">
        <v>334</v>
      </c>
      <c r="T132" s="10">
        <v>3.4</v>
      </c>
    </row>
    <row r="133" spans="2:20">
      <c r="B133" s="6"/>
      <c r="C133" s="15"/>
      <c r="D133" s="65"/>
      <c r="E133" s="15"/>
      <c r="F133" s="65"/>
      <c r="G133" s="15"/>
      <c r="H133" s="65"/>
      <c r="I133" s="15"/>
      <c r="J133" s="65"/>
      <c r="K133" s="15"/>
      <c r="L133" s="65"/>
      <c r="M133" s="15"/>
      <c r="N133" s="65"/>
      <c r="O133" s="15"/>
      <c r="P133" s="65"/>
      <c r="Q133" s="15"/>
      <c r="R133" s="65"/>
      <c r="S133" s="15"/>
      <c r="T133" s="65"/>
    </row>
    <row r="134" spans="2:20" ht="78.75" customHeight="1">
      <c r="B134" s="300" t="s">
        <v>320</v>
      </c>
      <c r="C134" s="301"/>
      <c r="D134" s="301"/>
      <c r="E134" s="301"/>
      <c r="F134" s="301"/>
      <c r="G134" s="301"/>
      <c r="H134" s="301"/>
      <c r="I134" s="301"/>
      <c r="J134" s="301"/>
      <c r="K134" s="301"/>
      <c r="L134" s="301"/>
      <c r="M134" s="301"/>
      <c r="N134" s="301"/>
      <c r="O134" s="301"/>
      <c r="P134" s="301"/>
      <c r="Q134" s="301"/>
      <c r="R134" s="301"/>
      <c r="S134" s="301"/>
      <c r="T134" s="301"/>
    </row>
    <row r="135" spans="2:20" ht="59.25" customHeight="1">
      <c r="B135" s="302" t="s">
        <v>314</v>
      </c>
      <c r="C135" s="303"/>
      <c r="D135" s="303"/>
      <c r="E135" s="303"/>
      <c r="F135" s="303"/>
      <c r="G135" s="303"/>
      <c r="H135" s="303"/>
      <c r="I135" s="303"/>
      <c r="J135" s="303"/>
      <c r="K135" s="303"/>
      <c r="L135" s="303"/>
      <c r="M135" s="303"/>
      <c r="N135" s="303"/>
      <c r="O135" s="303"/>
      <c r="P135" s="303"/>
      <c r="Q135" s="303"/>
      <c r="R135" s="303"/>
      <c r="S135" s="303"/>
      <c r="T135" s="303"/>
    </row>
    <row r="136" spans="2:20" ht="31.5" customHeight="1">
      <c r="B136" s="302" t="s">
        <v>313</v>
      </c>
      <c r="C136" s="303"/>
      <c r="D136" s="303"/>
      <c r="E136" s="303"/>
      <c r="F136" s="303"/>
      <c r="G136" s="303"/>
      <c r="H136" s="303"/>
      <c r="I136" s="303"/>
      <c r="J136" s="303"/>
      <c r="K136" s="303"/>
      <c r="L136" s="303"/>
      <c r="M136" s="303"/>
      <c r="N136" s="303"/>
      <c r="O136" s="303"/>
      <c r="P136" s="303"/>
      <c r="Q136" s="303"/>
      <c r="R136" s="303"/>
      <c r="S136" s="303"/>
      <c r="T136" s="303"/>
    </row>
    <row r="137" spans="2:20" ht="18.75" customHeight="1">
      <c r="B137" s="257" t="s">
        <v>620</v>
      </c>
      <c r="C137" s="258"/>
      <c r="D137" s="258"/>
      <c r="E137" s="258"/>
      <c r="F137" s="258"/>
      <c r="G137" s="258"/>
      <c r="H137" s="258"/>
      <c r="I137" s="258"/>
      <c r="J137" s="258"/>
      <c r="K137" s="258"/>
      <c r="L137" s="258"/>
    </row>
  </sheetData>
  <mergeCells count="13">
    <mergeCell ref="B134:T134"/>
    <mergeCell ref="B135:T135"/>
    <mergeCell ref="B136:T136"/>
    <mergeCell ref="B5:B6"/>
    <mergeCell ref="E5:F5"/>
    <mergeCell ref="C5:D5"/>
    <mergeCell ref="G5:H5"/>
    <mergeCell ref="I5:J5"/>
    <mergeCell ref="K5:L5"/>
    <mergeCell ref="M5:N5"/>
    <mergeCell ref="O5:P5"/>
    <mergeCell ref="Q5:R5"/>
    <mergeCell ref="S5:T5"/>
  </mergeCells>
  <phoneticPr fontId="0" type="noConversion"/>
  <printOptions horizontalCentered="1"/>
  <pageMargins left="0.63" right="0" top="0.5" bottom="0.25" header="0" footer="0"/>
  <pageSetup scale="62"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9"/>
  <sheetViews>
    <sheetView zoomScaleNormal="100" workbookViewId="0"/>
  </sheetViews>
  <sheetFormatPr defaultRowHeight="15"/>
  <cols>
    <col min="1" max="1" width="3.83203125" style="2" customWidth="1"/>
    <col min="2" max="2" width="20.83203125" style="2" customWidth="1"/>
    <col min="3" max="3" width="15.6640625" style="2" bestFit="1" customWidth="1"/>
    <col min="4" max="4" width="11.5" style="2" customWidth="1"/>
    <col min="5" max="5" width="12" style="2" bestFit="1" customWidth="1"/>
    <col min="6" max="10" width="11.5" style="2" customWidth="1"/>
    <col min="11" max="11" width="13" style="2" customWidth="1"/>
    <col min="12" max="12" width="11.5" style="2" customWidth="1"/>
    <col min="13" max="13" width="14.1640625" style="2" customWidth="1"/>
    <col min="14" max="14" width="11.33203125" style="273" bestFit="1" customWidth="1"/>
    <col min="15" max="15" width="13.6640625" style="273" bestFit="1" customWidth="1"/>
    <col min="16" max="16384" width="9.33203125" style="2"/>
  </cols>
  <sheetData>
    <row r="1" spans="1:13" ht="15.75">
      <c r="A1" s="1"/>
      <c r="B1" s="212"/>
    </row>
    <row r="2" spans="1:13">
      <c r="A2" s="212"/>
      <c r="B2" s="3" t="s">
        <v>322</v>
      </c>
      <c r="C2" s="4"/>
      <c r="D2" s="4"/>
      <c r="E2" s="4"/>
      <c r="F2" s="4"/>
      <c r="G2" s="4"/>
      <c r="H2" s="4"/>
      <c r="I2" s="4"/>
      <c r="J2" s="4"/>
      <c r="K2" s="4"/>
      <c r="L2" s="4"/>
    </row>
    <row r="3" spans="1:13" ht="15.75">
      <c r="B3" s="5" t="s">
        <v>323</v>
      </c>
      <c r="C3" s="4"/>
      <c r="D3" s="4"/>
      <c r="E3" s="4"/>
      <c r="F3" s="4"/>
      <c r="G3" s="4"/>
      <c r="H3" s="4"/>
      <c r="I3" s="4"/>
      <c r="J3" s="4"/>
      <c r="K3" s="4"/>
      <c r="L3" s="4"/>
    </row>
    <row r="4" spans="1:13">
      <c r="B4" s="314" t="s">
        <v>617</v>
      </c>
      <c r="C4" s="314"/>
      <c r="D4" s="314"/>
      <c r="E4" s="314"/>
      <c r="F4" s="314"/>
      <c r="G4" s="314"/>
      <c r="H4" s="314"/>
      <c r="I4" s="314"/>
      <c r="J4" s="314"/>
      <c r="K4" s="314"/>
      <c r="L4" s="314"/>
    </row>
    <row r="5" spans="1:13" ht="60">
      <c r="B5" s="33" t="s">
        <v>324</v>
      </c>
      <c r="C5" s="272" t="s">
        <v>325</v>
      </c>
      <c r="D5" s="272" t="s">
        <v>172</v>
      </c>
      <c r="E5" s="272" t="s">
        <v>173</v>
      </c>
      <c r="F5" s="272" t="s">
        <v>326</v>
      </c>
      <c r="G5" s="272" t="s">
        <v>327</v>
      </c>
      <c r="H5" s="272" t="s">
        <v>328</v>
      </c>
      <c r="I5" s="272" t="s">
        <v>329</v>
      </c>
      <c r="J5" s="272" t="s">
        <v>330</v>
      </c>
      <c r="K5" s="272" t="s">
        <v>179</v>
      </c>
      <c r="L5" s="271" t="s">
        <v>331</v>
      </c>
      <c r="M5" s="73"/>
    </row>
    <row r="6" spans="1:13" ht="20.100000000000001" customHeight="1">
      <c r="B6" s="74" t="s">
        <v>156</v>
      </c>
      <c r="C6" s="76">
        <v>9909877</v>
      </c>
      <c r="D6" s="76">
        <v>93526</v>
      </c>
      <c r="E6" s="76">
        <v>114460</v>
      </c>
      <c r="F6" s="76">
        <v>9592</v>
      </c>
      <c r="G6" s="76">
        <v>773</v>
      </c>
      <c r="H6" s="76">
        <v>513</v>
      </c>
      <c r="I6" s="76">
        <v>1005</v>
      </c>
      <c r="J6" s="76">
        <v>588</v>
      </c>
      <c r="K6" s="76">
        <v>57071</v>
      </c>
      <c r="L6" s="76">
        <v>29708</v>
      </c>
      <c r="M6" s="77"/>
    </row>
    <row r="7" spans="1:13">
      <c r="B7" s="79"/>
      <c r="C7" s="47"/>
      <c r="D7" s="47"/>
      <c r="E7" s="81"/>
      <c r="F7" s="82"/>
      <c r="G7" s="58"/>
      <c r="H7" s="58"/>
      <c r="I7" s="58"/>
      <c r="J7" s="58"/>
      <c r="K7" s="83"/>
      <c r="L7" s="81"/>
    </row>
    <row r="8" spans="1:13" ht="15" customHeight="1">
      <c r="B8" s="84" t="s">
        <v>332</v>
      </c>
      <c r="C8" s="47">
        <v>10454</v>
      </c>
      <c r="D8" s="47">
        <v>170</v>
      </c>
      <c r="E8" s="47">
        <v>59</v>
      </c>
      <c r="F8" s="47">
        <v>3</v>
      </c>
      <c r="G8" s="85">
        <v>1</v>
      </c>
      <c r="H8" s="85">
        <v>1</v>
      </c>
      <c r="I8" s="86">
        <v>2</v>
      </c>
      <c r="J8" s="86">
        <v>1</v>
      </c>
      <c r="K8" s="87">
        <v>45</v>
      </c>
      <c r="L8" s="87">
        <v>29</v>
      </c>
    </row>
    <row r="9" spans="1:13" ht="15" customHeight="1">
      <c r="B9" s="84" t="s">
        <v>333</v>
      </c>
      <c r="C9" s="47">
        <v>9459</v>
      </c>
      <c r="D9" s="47">
        <v>137</v>
      </c>
      <c r="E9" s="47">
        <v>56</v>
      </c>
      <c r="F9" s="47">
        <v>6</v>
      </c>
      <c r="G9" s="85" t="s">
        <v>284</v>
      </c>
      <c r="H9" s="85" t="s">
        <v>284</v>
      </c>
      <c r="I9" s="86" t="s">
        <v>284</v>
      </c>
      <c r="J9" s="86" t="s">
        <v>284</v>
      </c>
      <c r="K9" s="87">
        <v>58</v>
      </c>
      <c r="L9" s="87">
        <v>24</v>
      </c>
    </row>
    <row r="10" spans="1:13" ht="15" customHeight="1">
      <c r="B10" s="84" t="s">
        <v>334</v>
      </c>
      <c r="C10" s="47">
        <v>113847</v>
      </c>
      <c r="D10" s="47">
        <v>970</v>
      </c>
      <c r="E10" s="47">
        <v>1424</v>
      </c>
      <c r="F10" s="47">
        <v>93</v>
      </c>
      <c r="G10" s="85">
        <v>8</v>
      </c>
      <c r="H10" s="85">
        <v>3</v>
      </c>
      <c r="I10" s="86">
        <v>11</v>
      </c>
      <c r="J10" s="86">
        <v>8</v>
      </c>
      <c r="K10" s="87">
        <v>725</v>
      </c>
      <c r="L10" s="87">
        <v>355</v>
      </c>
    </row>
    <row r="11" spans="1:13" ht="15" customHeight="1">
      <c r="B11" s="84" t="s">
        <v>335</v>
      </c>
      <c r="C11" s="47">
        <v>28988</v>
      </c>
      <c r="D11" s="47">
        <v>336</v>
      </c>
      <c r="E11" s="47">
        <v>283</v>
      </c>
      <c r="F11" s="47">
        <v>18</v>
      </c>
      <c r="G11" s="86">
        <v>2</v>
      </c>
      <c r="H11" s="85">
        <v>1</v>
      </c>
      <c r="I11" s="86">
        <v>1</v>
      </c>
      <c r="J11" s="86">
        <v>1</v>
      </c>
      <c r="K11" s="87">
        <v>162</v>
      </c>
      <c r="L11" s="87">
        <v>115</v>
      </c>
    </row>
    <row r="12" spans="1:13" ht="15" customHeight="1">
      <c r="B12" s="84" t="s">
        <v>336</v>
      </c>
      <c r="C12" s="47">
        <v>23267</v>
      </c>
      <c r="D12" s="47">
        <v>276</v>
      </c>
      <c r="E12" s="47">
        <v>207</v>
      </c>
      <c r="F12" s="47">
        <v>9</v>
      </c>
      <c r="G12" s="85" t="s">
        <v>284</v>
      </c>
      <c r="H12" s="85" t="s">
        <v>284</v>
      </c>
      <c r="I12" s="85" t="s">
        <v>284</v>
      </c>
      <c r="J12" s="85" t="s">
        <v>284</v>
      </c>
      <c r="K12" s="87">
        <v>190</v>
      </c>
      <c r="L12" s="87">
        <v>87</v>
      </c>
    </row>
    <row r="13" spans="1:13">
      <c r="B13" s="84"/>
      <c r="C13" s="47"/>
      <c r="D13" s="47"/>
      <c r="E13" s="47"/>
      <c r="F13" s="47"/>
      <c r="G13" s="85"/>
      <c r="H13" s="85"/>
      <c r="I13" s="86"/>
      <c r="J13" s="86"/>
      <c r="K13" s="87"/>
      <c r="L13" s="87"/>
    </row>
    <row r="14" spans="1:13" ht="15" customHeight="1">
      <c r="B14" s="84" t="s">
        <v>337</v>
      </c>
      <c r="C14" s="47">
        <v>15353</v>
      </c>
      <c r="D14" s="47">
        <v>188</v>
      </c>
      <c r="E14" s="47">
        <v>134</v>
      </c>
      <c r="F14" s="47">
        <v>11</v>
      </c>
      <c r="G14" s="85">
        <v>2</v>
      </c>
      <c r="H14" s="85">
        <v>2</v>
      </c>
      <c r="I14" s="86">
        <v>3</v>
      </c>
      <c r="J14" s="86">
        <v>1</v>
      </c>
      <c r="K14" s="87">
        <v>130</v>
      </c>
      <c r="L14" s="87">
        <v>49</v>
      </c>
    </row>
    <row r="15" spans="1:13" ht="15" customHeight="1">
      <c r="B15" s="84" t="s">
        <v>338</v>
      </c>
      <c r="C15" s="47">
        <v>8654</v>
      </c>
      <c r="D15" s="47">
        <v>95</v>
      </c>
      <c r="E15" s="47">
        <v>78</v>
      </c>
      <c r="F15" s="47">
        <v>4</v>
      </c>
      <c r="G15" s="85" t="s">
        <v>284</v>
      </c>
      <c r="H15" s="85" t="s">
        <v>284</v>
      </c>
      <c r="I15" s="85" t="s">
        <v>284</v>
      </c>
      <c r="J15" s="85" t="s">
        <v>284</v>
      </c>
      <c r="K15" s="87">
        <v>67</v>
      </c>
      <c r="L15" s="87">
        <v>16</v>
      </c>
    </row>
    <row r="16" spans="1:13" ht="15" customHeight="1">
      <c r="B16" s="84" t="s">
        <v>339</v>
      </c>
      <c r="C16" s="47">
        <v>59281</v>
      </c>
      <c r="D16" s="47">
        <v>495</v>
      </c>
      <c r="E16" s="47">
        <v>649</v>
      </c>
      <c r="F16" s="47">
        <v>36</v>
      </c>
      <c r="G16" s="85">
        <v>1</v>
      </c>
      <c r="H16" s="85">
        <v>1</v>
      </c>
      <c r="I16" s="86">
        <v>1</v>
      </c>
      <c r="J16" s="85" t="s">
        <v>284</v>
      </c>
      <c r="K16" s="87">
        <v>389</v>
      </c>
      <c r="L16" s="87">
        <v>229</v>
      </c>
    </row>
    <row r="17" spans="2:12" ht="15" customHeight="1">
      <c r="B17" s="84" t="s">
        <v>340</v>
      </c>
      <c r="C17" s="47">
        <v>106179</v>
      </c>
      <c r="D17" s="47">
        <v>1186</v>
      </c>
      <c r="E17" s="47">
        <v>1034</v>
      </c>
      <c r="F17" s="47">
        <v>80</v>
      </c>
      <c r="G17" s="85">
        <v>9</v>
      </c>
      <c r="H17" s="85">
        <v>5</v>
      </c>
      <c r="I17" s="86">
        <v>14</v>
      </c>
      <c r="J17" s="86">
        <v>10</v>
      </c>
      <c r="K17" s="87">
        <v>586</v>
      </c>
      <c r="L17" s="87">
        <v>303</v>
      </c>
    </row>
    <row r="18" spans="2:12" ht="15" customHeight="1">
      <c r="B18" s="84" t="s">
        <v>341</v>
      </c>
      <c r="C18" s="47">
        <v>17519</v>
      </c>
      <c r="D18" s="47">
        <v>224</v>
      </c>
      <c r="E18" s="47">
        <v>160</v>
      </c>
      <c r="F18" s="47">
        <v>10</v>
      </c>
      <c r="G18" s="85" t="s">
        <v>284</v>
      </c>
      <c r="H18" s="85" t="s">
        <v>284</v>
      </c>
      <c r="I18" s="85" t="s">
        <v>284</v>
      </c>
      <c r="J18" s="85" t="s">
        <v>284</v>
      </c>
      <c r="K18" s="87">
        <v>145</v>
      </c>
      <c r="L18" s="87">
        <v>60</v>
      </c>
    </row>
    <row r="19" spans="2:12" ht="12.75" customHeight="1">
      <c r="B19" s="79"/>
      <c r="C19" s="47"/>
      <c r="D19" s="47"/>
      <c r="E19" s="47"/>
      <c r="F19" s="47"/>
      <c r="G19" s="85"/>
      <c r="H19" s="85"/>
      <c r="I19" s="86"/>
      <c r="J19" s="86"/>
      <c r="K19" s="87"/>
      <c r="L19" s="87"/>
    </row>
    <row r="20" spans="2:12" ht="15" customHeight="1">
      <c r="B20" s="84" t="s">
        <v>342</v>
      </c>
      <c r="C20" s="47">
        <v>155233</v>
      </c>
      <c r="D20" s="47">
        <v>1796</v>
      </c>
      <c r="E20" s="47">
        <v>1864</v>
      </c>
      <c r="F20" s="47">
        <v>164</v>
      </c>
      <c r="G20" s="85">
        <v>15</v>
      </c>
      <c r="H20" s="85">
        <v>9</v>
      </c>
      <c r="I20" s="86">
        <v>15</v>
      </c>
      <c r="J20" s="86">
        <v>7</v>
      </c>
      <c r="K20" s="87">
        <v>1062</v>
      </c>
      <c r="L20" s="87">
        <v>543</v>
      </c>
    </row>
    <row r="21" spans="2:12" ht="15" customHeight="1">
      <c r="B21" s="84" t="s">
        <v>343</v>
      </c>
      <c r="C21" s="47">
        <v>43545</v>
      </c>
      <c r="D21" s="47">
        <v>422</v>
      </c>
      <c r="E21" s="47">
        <v>530</v>
      </c>
      <c r="F21" s="47">
        <v>31</v>
      </c>
      <c r="G21" s="85">
        <v>4</v>
      </c>
      <c r="H21" s="85">
        <v>3</v>
      </c>
      <c r="I21" s="86">
        <v>1</v>
      </c>
      <c r="J21" s="85" t="s">
        <v>284</v>
      </c>
      <c r="K21" s="87">
        <v>264</v>
      </c>
      <c r="L21" s="87">
        <v>179</v>
      </c>
    </row>
    <row r="22" spans="2:12" ht="15" customHeight="1">
      <c r="B22" s="84" t="s">
        <v>344</v>
      </c>
      <c r="C22" s="47">
        <v>134878</v>
      </c>
      <c r="D22" s="47">
        <v>1403</v>
      </c>
      <c r="E22" s="47">
        <v>1659</v>
      </c>
      <c r="F22" s="47">
        <v>143</v>
      </c>
      <c r="G22" s="85">
        <v>9</v>
      </c>
      <c r="H22" s="85">
        <v>5</v>
      </c>
      <c r="I22" s="86">
        <v>17</v>
      </c>
      <c r="J22" s="86">
        <v>14</v>
      </c>
      <c r="K22" s="87">
        <v>897</v>
      </c>
      <c r="L22" s="87">
        <v>535</v>
      </c>
    </row>
    <row r="23" spans="2:12" ht="15" customHeight="1">
      <c r="B23" s="84" t="s">
        <v>345</v>
      </c>
      <c r="C23" s="47">
        <v>51608</v>
      </c>
      <c r="D23" s="47">
        <v>516</v>
      </c>
      <c r="E23" s="47">
        <v>546</v>
      </c>
      <c r="F23" s="47">
        <v>35</v>
      </c>
      <c r="G23" s="85">
        <v>5</v>
      </c>
      <c r="H23" s="85">
        <v>5</v>
      </c>
      <c r="I23" s="86">
        <v>7</v>
      </c>
      <c r="J23" s="86">
        <v>3</v>
      </c>
      <c r="K23" s="87">
        <v>287</v>
      </c>
      <c r="L23" s="87">
        <v>188</v>
      </c>
    </row>
    <row r="24" spans="2:12" ht="15" customHeight="1">
      <c r="B24" s="84" t="s">
        <v>346</v>
      </c>
      <c r="C24" s="47">
        <v>26121</v>
      </c>
      <c r="D24" s="47">
        <v>293</v>
      </c>
      <c r="E24" s="47">
        <v>234</v>
      </c>
      <c r="F24" s="47">
        <v>12</v>
      </c>
      <c r="G24" s="85">
        <v>1</v>
      </c>
      <c r="H24" s="85" t="s">
        <v>284</v>
      </c>
      <c r="I24" s="85" t="s">
        <v>284</v>
      </c>
      <c r="J24" s="85" t="s">
        <v>284</v>
      </c>
      <c r="K24" s="87">
        <v>214</v>
      </c>
      <c r="L24" s="87">
        <v>92</v>
      </c>
    </row>
    <row r="25" spans="2:12">
      <c r="B25" s="84"/>
      <c r="C25" s="47"/>
      <c r="D25" s="47"/>
      <c r="E25" s="47"/>
      <c r="F25" s="47"/>
      <c r="G25" s="85"/>
      <c r="H25" s="85"/>
      <c r="I25" s="86"/>
      <c r="J25" s="86"/>
      <c r="K25" s="87"/>
      <c r="L25" s="87"/>
    </row>
    <row r="26" spans="2:12" ht="15" customHeight="1">
      <c r="B26" s="84" t="s">
        <v>347</v>
      </c>
      <c r="C26" s="47">
        <v>25675</v>
      </c>
      <c r="D26" s="47">
        <v>324</v>
      </c>
      <c r="E26" s="47">
        <v>215</v>
      </c>
      <c r="F26" s="47">
        <v>15</v>
      </c>
      <c r="G26" s="85" t="s">
        <v>284</v>
      </c>
      <c r="H26" s="85" t="s">
        <v>284</v>
      </c>
      <c r="I26" s="86">
        <v>2</v>
      </c>
      <c r="J26" s="86">
        <v>2</v>
      </c>
      <c r="K26" s="87">
        <v>154</v>
      </c>
      <c r="L26" s="87">
        <v>95</v>
      </c>
    </row>
    <row r="27" spans="2:12" ht="15" customHeight="1">
      <c r="B27" s="84" t="s">
        <v>348</v>
      </c>
      <c r="C27" s="47">
        <v>38321</v>
      </c>
      <c r="D27" s="47">
        <v>386</v>
      </c>
      <c r="E27" s="47">
        <v>384</v>
      </c>
      <c r="F27" s="47">
        <v>17</v>
      </c>
      <c r="G27" s="85">
        <v>2</v>
      </c>
      <c r="H27" s="85">
        <v>1</v>
      </c>
      <c r="I27" s="86">
        <v>2</v>
      </c>
      <c r="J27" s="86">
        <v>1</v>
      </c>
      <c r="K27" s="87">
        <v>227</v>
      </c>
      <c r="L27" s="87">
        <v>140</v>
      </c>
    </row>
    <row r="28" spans="2:12" ht="15" customHeight="1">
      <c r="B28" s="84" t="s">
        <v>349</v>
      </c>
      <c r="C28" s="47">
        <v>30652</v>
      </c>
      <c r="D28" s="47">
        <v>406</v>
      </c>
      <c r="E28" s="47">
        <v>349</v>
      </c>
      <c r="F28" s="47">
        <v>31</v>
      </c>
      <c r="G28" s="85">
        <v>1</v>
      </c>
      <c r="H28" s="85">
        <v>1</v>
      </c>
      <c r="I28" s="86">
        <v>5</v>
      </c>
      <c r="J28" s="86">
        <v>4</v>
      </c>
      <c r="K28" s="87">
        <v>209</v>
      </c>
      <c r="L28" s="87">
        <v>122</v>
      </c>
    </row>
    <row r="29" spans="2:12" ht="15" customHeight="1">
      <c r="B29" s="84" t="s">
        <v>350</v>
      </c>
      <c r="C29" s="47">
        <v>77297</v>
      </c>
      <c r="D29" s="47">
        <v>664</v>
      </c>
      <c r="E29" s="47">
        <v>765</v>
      </c>
      <c r="F29" s="47">
        <v>41</v>
      </c>
      <c r="G29" s="85">
        <v>5</v>
      </c>
      <c r="H29" s="85">
        <v>3</v>
      </c>
      <c r="I29" s="86">
        <v>7</v>
      </c>
      <c r="J29" s="86">
        <v>4</v>
      </c>
      <c r="K29" s="87">
        <v>428</v>
      </c>
      <c r="L29" s="87">
        <v>210</v>
      </c>
    </row>
    <row r="30" spans="2:12" ht="15" customHeight="1">
      <c r="B30" s="84" t="s">
        <v>351</v>
      </c>
      <c r="C30" s="47">
        <v>13745</v>
      </c>
      <c r="D30" s="47">
        <v>171</v>
      </c>
      <c r="E30" s="47">
        <v>120</v>
      </c>
      <c r="F30" s="47">
        <v>8</v>
      </c>
      <c r="G30" s="85" t="s">
        <v>284</v>
      </c>
      <c r="H30" s="85" t="s">
        <v>284</v>
      </c>
      <c r="I30" s="86" t="s">
        <v>284</v>
      </c>
      <c r="J30" s="86" t="s">
        <v>284</v>
      </c>
      <c r="K30" s="87">
        <v>120</v>
      </c>
      <c r="L30" s="87">
        <v>44</v>
      </c>
    </row>
    <row r="31" spans="2:12">
      <c r="B31" s="79"/>
      <c r="C31" s="47"/>
      <c r="D31" s="47"/>
      <c r="E31" s="47"/>
      <c r="F31" s="47"/>
      <c r="G31" s="85"/>
      <c r="H31" s="85"/>
      <c r="I31" s="86"/>
      <c r="J31" s="86"/>
      <c r="K31" s="87"/>
      <c r="L31" s="87"/>
    </row>
    <row r="32" spans="2:12" ht="15" customHeight="1">
      <c r="B32" s="84" t="s">
        <v>352</v>
      </c>
      <c r="C32" s="47">
        <v>36559</v>
      </c>
      <c r="D32" s="47">
        <v>402</v>
      </c>
      <c r="E32" s="47">
        <v>406</v>
      </c>
      <c r="F32" s="47">
        <v>32</v>
      </c>
      <c r="G32" s="85">
        <v>3</v>
      </c>
      <c r="H32" s="85">
        <v>3</v>
      </c>
      <c r="I32" s="86">
        <v>7</v>
      </c>
      <c r="J32" s="86">
        <v>4</v>
      </c>
      <c r="K32" s="87">
        <v>220</v>
      </c>
      <c r="L32" s="87">
        <v>108</v>
      </c>
    </row>
    <row r="33" spans="2:12" ht="15" customHeight="1">
      <c r="B33" s="84" t="s">
        <v>353</v>
      </c>
      <c r="C33" s="47">
        <v>25957</v>
      </c>
      <c r="D33" s="47">
        <v>287</v>
      </c>
      <c r="E33" s="47">
        <v>239</v>
      </c>
      <c r="F33" s="47">
        <v>9</v>
      </c>
      <c r="G33" s="85">
        <v>1</v>
      </c>
      <c r="H33" s="85">
        <v>1</v>
      </c>
      <c r="I33" s="85" t="s">
        <v>284</v>
      </c>
      <c r="J33" s="85" t="s">
        <v>284</v>
      </c>
      <c r="K33" s="87">
        <v>169</v>
      </c>
      <c r="L33" s="87">
        <v>102</v>
      </c>
    </row>
    <row r="34" spans="2:12" ht="15" customHeight="1">
      <c r="B34" s="84" t="s">
        <v>354</v>
      </c>
      <c r="C34" s="47">
        <v>108579</v>
      </c>
      <c r="D34" s="47">
        <v>946</v>
      </c>
      <c r="E34" s="47">
        <v>1211</v>
      </c>
      <c r="F34" s="47">
        <v>73</v>
      </c>
      <c r="G34" s="85">
        <v>7</v>
      </c>
      <c r="H34" s="85">
        <v>3</v>
      </c>
      <c r="I34" s="86">
        <v>7</v>
      </c>
      <c r="J34" s="86">
        <v>6</v>
      </c>
      <c r="K34" s="87">
        <v>701</v>
      </c>
      <c r="L34" s="87">
        <v>394</v>
      </c>
    </row>
    <row r="35" spans="2:12" ht="15" customHeight="1">
      <c r="B35" s="84" t="s">
        <v>355</v>
      </c>
      <c r="C35" s="47">
        <v>33204</v>
      </c>
      <c r="D35" s="47">
        <v>391</v>
      </c>
      <c r="E35" s="47">
        <v>302</v>
      </c>
      <c r="F35" s="47">
        <v>20</v>
      </c>
      <c r="G35" s="85">
        <v>1</v>
      </c>
      <c r="H35" s="85">
        <v>1</v>
      </c>
      <c r="I35" s="86">
        <v>2</v>
      </c>
      <c r="J35" s="86">
        <v>2</v>
      </c>
      <c r="K35" s="87">
        <v>280</v>
      </c>
      <c r="L35" s="87">
        <v>125</v>
      </c>
    </row>
    <row r="36" spans="2:12" ht="15" customHeight="1">
      <c r="B36" s="84" t="s">
        <v>356</v>
      </c>
      <c r="C36" s="47">
        <v>412895</v>
      </c>
      <c r="D36" s="47">
        <v>4587</v>
      </c>
      <c r="E36" s="47">
        <v>4968</v>
      </c>
      <c r="F36" s="47">
        <v>514</v>
      </c>
      <c r="G36" s="85">
        <v>41</v>
      </c>
      <c r="H36" s="85">
        <v>23</v>
      </c>
      <c r="I36" s="86">
        <v>32</v>
      </c>
      <c r="J36" s="86">
        <v>14</v>
      </c>
      <c r="K36" s="87">
        <v>2068</v>
      </c>
      <c r="L36" s="87">
        <v>1385</v>
      </c>
    </row>
    <row r="37" spans="2:12">
      <c r="B37" s="84"/>
      <c r="C37" s="47"/>
      <c r="D37" s="47"/>
      <c r="E37" s="47"/>
      <c r="F37" s="47"/>
      <c r="G37" s="85"/>
      <c r="H37" s="85"/>
      <c r="I37" s="86"/>
      <c r="J37" s="86"/>
      <c r="K37" s="87"/>
      <c r="L37" s="87"/>
    </row>
    <row r="38" spans="2:12" ht="15" customHeight="1">
      <c r="B38" s="84" t="s">
        <v>357</v>
      </c>
      <c r="C38" s="47">
        <v>25411</v>
      </c>
      <c r="D38" s="47">
        <v>318</v>
      </c>
      <c r="E38" s="47">
        <v>274</v>
      </c>
      <c r="F38" s="47">
        <v>24</v>
      </c>
      <c r="G38" s="86">
        <v>3</v>
      </c>
      <c r="H38" s="86">
        <v>1</v>
      </c>
      <c r="I38" s="86">
        <v>3</v>
      </c>
      <c r="J38" s="86">
        <v>2</v>
      </c>
      <c r="K38" s="87">
        <v>150</v>
      </c>
      <c r="L38" s="87">
        <v>80</v>
      </c>
    </row>
    <row r="39" spans="2:12" ht="15" customHeight="1">
      <c r="B39" s="84" t="s">
        <v>358</v>
      </c>
      <c r="C39" s="47">
        <v>15737</v>
      </c>
      <c r="D39" s="47">
        <v>203</v>
      </c>
      <c r="E39" s="47">
        <v>114</v>
      </c>
      <c r="F39" s="47">
        <v>6</v>
      </c>
      <c r="G39" s="85">
        <v>1</v>
      </c>
      <c r="H39" s="85">
        <v>1</v>
      </c>
      <c r="I39" s="86">
        <v>3</v>
      </c>
      <c r="J39" s="86">
        <v>2</v>
      </c>
      <c r="K39" s="87">
        <v>77</v>
      </c>
      <c r="L39" s="87">
        <v>47</v>
      </c>
    </row>
    <row r="40" spans="2:12" ht="15" customHeight="1">
      <c r="B40" s="84" t="s">
        <v>359</v>
      </c>
      <c r="C40" s="47">
        <v>90782</v>
      </c>
      <c r="D40" s="47">
        <v>817</v>
      </c>
      <c r="E40" s="47">
        <v>969</v>
      </c>
      <c r="F40" s="47">
        <v>70</v>
      </c>
      <c r="G40" s="85">
        <v>6</v>
      </c>
      <c r="H40" s="85">
        <v>1</v>
      </c>
      <c r="I40" s="86">
        <v>9</v>
      </c>
      <c r="J40" s="86">
        <v>8</v>
      </c>
      <c r="K40" s="87">
        <v>683</v>
      </c>
      <c r="L40" s="87">
        <v>330</v>
      </c>
    </row>
    <row r="41" spans="2:12" ht="15" customHeight="1">
      <c r="B41" s="84" t="s">
        <v>360</v>
      </c>
      <c r="C41" s="47">
        <v>41665</v>
      </c>
      <c r="D41" s="47">
        <v>430</v>
      </c>
      <c r="E41" s="47">
        <v>407</v>
      </c>
      <c r="F41" s="47">
        <v>32</v>
      </c>
      <c r="G41" s="86">
        <v>4</v>
      </c>
      <c r="H41" s="86">
        <v>2</v>
      </c>
      <c r="I41" s="86">
        <v>2</v>
      </c>
      <c r="J41" s="86">
        <v>1</v>
      </c>
      <c r="K41" s="87">
        <v>243</v>
      </c>
      <c r="L41" s="87">
        <v>123</v>
      </c>
    </row>
    <row r="42" spans="2:12" ht="15" customHeight="1">
      <c r="B42" s="84" t="s">
        <v>361</v>
      </c>
      <c r="C42" s="47">
        <v>45830</v>
      </c>
      <c r="D42" s="47">
        <v>488</v>
      </c>
      <c r="E42" s="47">
        <v>560</v>
      </c>
      <c r="F42" s="47">
        <v>25</v>
      </c>
      <c r="G42" s="85" t="s">
        <v>284</v>
      </c>
      <c r="H42" s="85" t="s">
        <v>284</v>
      </c>
      <c r="I42" s="86">
        <v>5</v>
      </c>
      <c r="J42" s="86">
        <v>5</v>
      </c>
      <c r="K42" s="87">
        <v>321</v>
      </c>
      <c r="L42" s="87">
        <v>200</v>
      </c>
    </row>
    <row r="43" spans="2:12" ht="15" customHeight="1">
      <c r="B43" s="11"/>
      <c r="C43" s="47"/>
      <c r="D43" s="47"/>
      <c r="E43" s="47"/>
      <c r="F43" s="47"/>
      <c r="G43" s="85"/>
      <c r="H43" s="85"/>
      <c r="I43" s="86"/>
      <c r="J43" s="86"/>
      <c r="K43" s="87"/>
      <c r="L43" s="87"/>
    </row>
    <row r="44" spans="2:12">
      <c r="B44" s="84" t="s">
        <v>362</v>
      </c>
      <c r="C44" s="47">
        <v>36495</v>
      </c>
      <c r="D44" s="47">
        <v>354</v>
      </c>
      <c r="E44" s="47">
        <v>363</v>
      </c>
      <c r="F44" s="47">
        <v>12</v>
      </c>
      <c r="G44" s="85">
        <v>2</v>
      </c>
      <c r="H44" s="85">
        <v>1</v>
      </c>
      <c r="I44" s="86">
        <v>1</v>
      </c>
      <c r="J44" s="85" t="s">
        <v>284</v>
      </c>
      <c r="K44" s="87">
        <v>188</v>
      </c>
      <c r="L44" s="87">
        <v>86</v>
      </c>
    </row>
    <row r="45" spans="2:12" ht="15" customHeight="1">
      <c r="B45" s="84" t="s">
        <v>363</v>
      </c>
      <c r="C45" s="47">
        <v>32065</v>
      </c>
      <c r="D45" s="47">
        <v>479</v>
      </c>
      <c r="E45" s="47">
        <v>272</v>
      </c>
      <c r="F45" s="47">
        <v>14</v>
      </c>
      <c r="G45" s="85" t="s">
        <v>284</v>
      </c>
      <c r="H45" s="85" t="s">
        <v>284</v>
      </c>
      <c r="I45" s="86">
        <v>1</v>
      </c>
      <c r="J45" s="86">
        <v>1</v>
      </c>
      <c r="K45" s="87">
        <v>194</v>
      </c>
      <c r="L45" s="87">
        <v>96</v>
      </c>
    </row>
    <row r="46" spans="2:12" ht="15" customHeight="1">
      <c r="B46" s="84" t="s">
        <v>364</v>
      </c>
      <c r="C46" s="47">
        <v>284582</v>
      </c>
      <c r="D46" s="47">
        <v>2101</v>
      </c>
      <c r="E46" s="47">
        <v>3385</v>
      </c>
      <c r="F46" s="47">
        <v>248</v>
      </c>
      <c r="G46" s="85">
        <v>21</v>
      </c>
      <c r="H46" s="85">
        <v>15</v>
      </c>
      <c r="I46" s="86">
        <v>30</v>
      </c>
      <c r="J46" s="86">
        <v>19</v>
      </c>
      <c r="K46" s="87">
        <v>1856</v>
      </c>
      <c r="L46" s="87">
        <v>859</v>
      </c>
    </row>
    <row r="47" spans="2:12" ht="15" customHeight="1">
      <c r="B47" s="84" t="s">
        <v>365</v>
      </c>
      <c r="C47" s="47">
        <v>64294</v>
      </c>
      <c r="D47" s="47">
        <v>529</v>
      </c>
      <c r="E47" s="47">
        <v>723</v>
      </c>
      <c r="F47" s="47">
        <v>59</v>
      </c>
      <c r="G47" s="85">
        <v>3</v>
      </c>
      <c r="H47" s="86">
        <v>2</v>
      </c>
      <c r="I47" s="86">
        <v>6</v>
      </c>
      <c r="J47" s="86">
        <v>4</v>
      </c>
      <c r="K47" s="87">
        <v>372</v>
      </c>
      <c r="L47" s="87">
        <v>189</v>
      </c>
    </row>
    <row r="48" spans="2:12" ht="15" customHeight="1">
      <c r="B48" s="84" t="s">
        <v>366</v>
      </c>
      <c r="C48" s="47">
        <v>25420</v>
      </c>
      <c r="D48" s="47">
        <v>399</v>
      </c>
      <c r="E48" s="47">
        <v>242</v>
      </c>
      <c r="F48" s="47">
        <v>21</v>
      </c>
      <c r="G48" s="85">
        <v>2</v>
      </c>
      <c r="H48" s="85">
        <v>2</v>
      </c>
      <c r="I48" s="86">
        <v>4</v>
      </c>
      <c r="J48" s="86">
        <v>2</v>
      </c>
      <c r="K48" s="87">
        <v>138</v>
      </c>
      <c r="L48" s="87">
        <v>96</v>
      </c>
    </row>
    <row r="49" spans="2:12" ht="15" customHeight="1">
      <c r="B49" s="11"/>
      <c r="C49" s="47"/>
      <c r="D49" s="47"/>
      <c r="E49" s="47"/>
      <c r="F49" s="47"/>
      <c r="G49" s="85"/>
      <c r="H49" s="85"/>
      <c r="I49" s="86"/>
      <c r="J49" s="86"/>
      <c r="K49" s="87"/>
      <c r="L49" s="87"/>
    </row>
    <row r="50" spans="2:12">
      <c r="B50" s="84" t="s">
        <v>367</v>
      </c>
      <c r="C50" s="47">
        <v>11387</v>
      </c>
      <c r="D50" s="47">
        <v>181</v>
      </c>
      <c r="E50" s="47">
        <v>97</v>
      </c>
      <c r="F50" s="85">
        <v>7</v>
      </c>
      <c r="G50" s="85">
        <v>1</v>
      </c>
      <c r="H50" s="85" t="s">
        <v>284</v>
      </c>
      <c r="I50" s="85" t="s">
        <v>284</v>
      </c>
      <c r="J50" s="85" t="s">
        <v>284</v>
      </c>
      <c r="K50" s="87">
        <v>68</v>
      </c>
      <c r="L50" s="87">
        <v>44</v>
      </c>
    </row>
    <row r="51" spans="2:12" ht="15" customHeight="1">
      <c r="B51" s="84" t="s">
        <v>368</v>
      </c>
      <c r="C51" s="47">
        <v>70616</v>
      </c>
      <c r="D51" s="47">
        <v>467</v>
      </c>
      <c r="E51" s="47">
        <v>710</v>
      </c>
      <c r="F51" s="47">
        <v>52</v>
      </c>
      <c r="G51" s="85">
        <v>2</v>
      </c>
      <c r="H51" s="85">
        <v>2</v>
      </c>
      <c r="I51" s="86">
        <v>6</v>
      </c>
      <c r="J51" s="86">
        <v>4</v>
      </c>
      <c r="K51" s="87">
        <v>311</v>
      </c>
      <c r="L51" s="87">
        <v>154</v>
      </c>
    </row>
    <row r="52" spans="2:12" ht="15" customHeight="1">
      <c r="B52" s="84" t="s">
        <v>369</v>
      </c>
      <c r="C52" s="47">
        <v>159741</v>
      </c>
      <c r="D52" s="47">
        <v>1636</v>
      </c>
      <c r="E52" s="47">
        <v>1870</v>
      </c>
      <c r="F52" s="47">
        <v>137</v>
      </c>
      <c r="G52" s="85">
        <v>8</v>
      </c>
      <c r="H52" s="85">
        <v>5</v>
      </c>
      <c r="I52" s="86">
        <v>13</v>
      </c>
      <c r="J52" s="86">
        <v>9</v>
      </c>
      <c r="K52" s="87">
        <v>858</v>
      </c>
      <c r="L52" s="87">
        <v>611</v>
      </c>
    </row>
    <row r="53" spans="2:12" ht="15" customHeight="1">
      <c r="B53" s="84" t="s">
        <v>370</v>
      </c>
      <c r="C53" s="47">
        <v>258818</v>
      </c>
      <c r="D53" s="47">
        <v>2059</v>
      </c>
      <c r="E53" s="47">
        <v>3174</v>
      </c>
      <c r="F53" s="47">
        <v>255</v>
      </c>
      <c r="G53" s="85">
        <v>16</v>
      </c>
      <c r="H53" s="85">
        <v>11</v>
      </c>
      <c r="I53" s="86">
        <v>25</v>
      </c>
      <c r="J53" s="86">
        <v>16</v>
      </c>
      <c r="K53" s="87">
        <v>1568</v>
      </c>
      <c r="L53" s="87">
        <v>617</v>
      </c>
    </row>
    <row r="54" spans="2:12" ht="15" customHeight="1">
      <c r="B54" s="84" t="s">
        <v>371</v>
      </c>
      <c r="C54" s="47">
        <v>17394</v>
      </c>
      <c r="D54" s="47">
        <v>181</v>
      </c>
      <c r="E54" s="47">
        <v>168</v>
      </c>
      <c r="F54" s="47">
        <v>11</v>
      </c>
      <c r="G54" s="85">
        <v>3</v>
      </c>
      <c r="H54" s="85">
        <v>3</v>
      </c>
      <c r="I54" s="86">
        <v>2</v>
      </c>
      <c r="J54" s="85" t="s">
        <v>284</v>
      </c>
      <c r="K54" s="87">
        <v>103</v>
      </c>
      <c r="L54" s="87">
        <v>67</v>
      </c>
    </row>
    <row r="55" spans="2:12">
      <c r="B55" s="11"/>
      <c r="C55" s="11"/>
      <c r="D55" s="11"/>
      <c r="E55" s="11"/>
      <c r="F55" s="11"/>
      <c r="G55" s="11"/>
      <c r="H55" s="11"/>
      <c r="I55" s="86"/>
      <c r="J55" s="86"/>
      <c r="K55" s="11"/>
      <c r="L55" s="11"/>
    </row>
    <row r="56" spans="2:12">
      <c r="B56" s="11" t="s">
        <v>372</v>
      </c>
      <c r="C56" s="85">
        <v>629237</v>
      </c>
      <c r="D56" s="85">
        <v>4606</v>
      </c>
      <c r="E56" s="85">
        <v>8886</v>
      </c>
      <c r="F56" s="85">
        <v>729</v>
      </c>
      <c r="G56" s="85">
        <v>52</v>
      </c>
      <c r="H56" s="85">
        <v>37</v>
      </c>
      <c r="I56" s="86">
        <v>91</v>
      </c>
      <c r="J56" s="86">
        <v>59</v>
      </c>
      <c r="K56" s="85">
        <v>4498</v>
      </c>
      <c r="L56" s="85">
        <v>2016</v>
      </c>
    </row>
    <row r="57" spans="2:12">
      <c r="B57" s="11" t="s">
        <v>373</v>
      </c>
      <c r="C57" s="85">
        <v>2217</v>
      </c>
      <c r="D57" s="85">
        <v>19</v>
      </c>
      <c r="E57" s="85">
        <v>22</v>
      </c>
      <c r="F57" s="85" t="s">
        <v>284</v>
      </c>
      <c r="G57" s="85" t="s">
        <v>284</v>
      </c>
      <c r="H57" s="85" t="s">
        <v>284</v>
      </c>
      <c r="I57" s="86" t="s">
        <v>284</v>
      </c>
      <c r="J57" s="86" t="s">
        <v>284</v>
      </c>
      <c r="K57" s="85">
        <v>25</v>
      </c>
      <c r="L57" s="85">
        <v>4</v>
      </c>
    </row>
    <row r="58" spans="2:12">
      <c r="B58" s="11" t="s">
        <v>374</v>
      </c>
      <c r="C58" s="85">
        <v>11341</v>
      </c>
      <c r="D58" s="85">
        <v>162</v>
      </c>
      <c r="E58" s="85">
        <v>87</v>
      </c>
      <c r="F58" s="85">
        <v>7</v>
      </c>
      <c r="G58" s="85" t="s">
        <v>284</v>
      </c>
      <c r="H58" s="85" t="s">
        <v>284</v>
      </c>
      <c r="I58" s="86">
        <v>1</v>
      </c>
      <c r="J58" s="86">
        <v>1</v>
      </c>
      <c r="K58" s="85">
        <v>53</v>
      </c>
      <c r="L58" s="85">
        <v>28</v>
      </c>
    </row>
    <row r="59" spans="2:12">
      <c r="B59" s="11" t="s">
        <v>375</v>
      </c>
      <c r="C59" s="85">
        <v>88153</v>
      </c>
      <c r="D59" s="85">
        <v>846</v>
      </c>
      <c r="E59" s="85">
        <v>851</v>
      </c>
      <c r="F59" s="85">
        <v>53</v>
      </c>
      <c r="G59" s="85">
        <v>5</v>
      </c>
      <c r="H59" s="85">
        <v>3</v>
      </c>
      <c r="I59" s="86">
        <v>3</v>
      </c>
      <c r="J59" s="86">
        <v>3</v>
      </c>
      <c r="K59" s="85">
        <v>530</v>
      </c>
      <c r="L59" s="85">
        <v>318</v>
      </c>
    </row>
    <row r="60" spans="2:12">
      <c r="B60" s="11" t="s">
        <v>376</v>
      </c>
      <c r="C60" s="85">
        <v>21915</v>
      </c>
      <c r="D60" s="85">
        <v>242</v>
      </c>
      <c r="E60" s="85">
        <v>157</v>
      </c>
      <c r="F60" s="85">
        <v>4</v>
      </c>
      <c r="G60" s="86">
        <v>3</v>
      </c>
      <c r="H60" s="85">
        <v>1</v>
      </c>
      <c r="I60" s="86">
        <v>2</v>
      </c>
      <c r="J60" s="86">
        <v>1</v>
      </c>
      <c r="K60" s="85">
        <v>217</v>
      </c>
      <c r="L60" s="85">
        <v>63</v>
      </c>
    </row>
    <row r="61" spans="2:12">
      <c r="B61" s="11"/>
      <c r="C61" s="85"/>
      <c r="D61" s="85"/>
      <c r="E61" s="85"/>
      <c r="F61" s="85"/>
      <c r="G61" s="85"/>
      <c r="H61" s="85"/>
      <c r="I61" s="86"/>
      <c r="J61" s="86"/>
      <c r="K61" s="85"/>
      <c r="L61" s="85"/>
    </row>
    <row r="62" spans="2:12">
      <c r="B62" s="11" t="s">
        <v>377</v>
      </c>
      <c r="C62" s="85">
        <v>99047</v>
      </c>
      <c r="D62" s="85">
        <v>1016</v>
      </c>
      <c r="E62" s="85">
        <v>1074</v>
      </c>
      <c r="F62" s="92">
        <v>80</v>
      </c>
      <c r="G62" s="85">
        <v>9</v>
      </c>
      <c r="H62" s="85">
        <v>5</v>
      </c>
      <c r="I62" s="86">
        <v>9</v>
      </c>
      <c r="J62" s="86">
        <v>4</v>
      </c>
      <c r="K62" s="85">
        <v>465</v>
      </c>
      <c r="L62" s="85">
        <v>388</v>
      </c>
    </row>
    <row r="63" spans="2:12">
      <c r="B63" s="11" t="s">
        <v>378</v>
      </c>
      <c r="C63" s="85">
        <v>185596</v>
      </c>
      <c r="D63" s="85">
        <v>1446</v>
      </c>
      <c r="E63" s="85">
        <v>1813</v>
      </c>
      <c r="F63" s="92">
        <v>132</v>
      </c>
      <c r="G63" s="85">
        <v>13</v>
      </c>
      <c r="H63" s="85">
        <v>9</v>
      </c>
      <c r="I63" s="86">
        <v>16</v>
      </c>
      <c r="J63" s="86">
        <v>8</v>
      </c>
      <c r="K63" s="85">
        <v>1089</v>
      </c>
      <c r="L63" s="85">
        <v>601</v>
      </c>
    </row>
    <row r="64" spans="2:12">
      <c r="B64" s="11" t="s">
        <v>379</v>
      </c>
      <c r="C64" s="85">
        <v>6426</v>
      </c>
      <c r="D64" s="85">
        <v>73</v>
      </c>
      <c r="E64" s="85">
        <v>58</v>
      </c>
      <c r="F64" s="92">
        <v>8</v>
      </c>
      <c r="G64" s="85">
        <v>2</v>
      </c>
      <c r="H64" s="85">
        <v>1</v>
      </c>
      <c r="I64" s="86" t="s">
        <v>284</v>
      </c>
      <c r="J64" s="86" t="s">
        <v>284</v>
      </c>
      <c r="K64" s="85">
        <v>32</v>
      </c>
      <c r="L64" s="85">
        <v>29</v>
      </c>
    </row>
    <row r="65" spans="2:12">
      <c r="B65" s="11" t="s">
        <v>380</v>
      </c>
      <c r="C65" s="85">
        <v>11042</v>
      </c>
      <c r="D65" s="85">
        <v>136</v>
      </c>
      <c r="E65" s="85">
        <v>90</v>
      </c>
      <c r="F65" s="92">
        <v>6</v>
      </c>
      <c r="G65" s="85" t="s">
        <v>284</v>
      </c>
      <c r="H65" s="85" t="s">
        <v>284</v>
      </c>
      <c r="I65" s="86" t="s">
        <v>284</v>
      </c>
      <c r="J65" s="86" t="s">
        <v>284</v>
      </c>
      <c r="K65" s="85">
        <v>188</v>
      </c>
      <c r="L65" s="85">
        <v>48</v>
      </c>
    </row>
    <row r="66" spans="2:12">
      <c r="B66" s="11" t="s">
        <v>381</v>
      </c>
      <c r="C66" s="85">
        <v>860112</v>
      </c>
      <c r="D66" s="85">
        <v>8441</v>
      </c>
      <c r="E66" s="85">
        <v>9332</v>
      </c>
      <c r="F66" s="92">
        <v>774</v>
      </c>
      <c r="G66" s="85">
        <v>48</v>
      </c>
      <c r="H66" s="85">
        <v>34</v>
      </c>
      <c r="I66" s="86">
        <v>74</v>
      </c>
      <c r="J66" s="86">
        <v>45</v>
      </c>
      <c r="K66" s="85">
        <v>4879</v>
      </c>
      <c r="L66" s="85">
        <v>2508</v>
      </c>
    </row>
    <row r="67" spans="2:12">
      <c r="B67" s="11"/>
      <c r="C67" s="85"/>
      <c r="D67" s="85"/>
      <c r="E67" s="85"/>
      <c r="F67" s="92"/>
      <c r="G67" s="85"/>
      <c r="H67" s="85"/>
      <c r="I67" s="86"/>
      <c r="J67" s="86"/>
      <c r="K67" s="85"/>
      <c r="L67" s="85"/>
    </row>
    <row r="68" spans="2:12">
      <c r="B68" s="11" t="s">
        <v>382</v>
      </c>
      <c r="C68" s="85">
        <v>24420</v>
      </c>
      <c r="D68" s="85">
        <v>302</v>
      </c>
      <c r="E68" s="85">
        <v>181</v>
      </c>
      <c r="F68" s="92">
        <v>11</v>
      </c>
      <c r="G68" s="85">
        <v>2</v>
      </c>
      <c r="H68" s="85">
        <v>1</v>
      </c>
      <c r="I68" s="86">
        <v>1</v>
      </c>
      <c r="J68" s="85" t="s">
        <v>284</v>
      </c>
      <c r="K68" s="85">
        <v>140</v>
      </c>
      <c r="L68" s="85">
        <v>65</v>
      </c>
    </row>
    <row r="69" spans="2:12">
      <c r="B69" s="11" t="s">
        <v>383</v>
      </c>
      <c r="C69" s="85">
        <v>67676</v>
      </c>
      <c r="D69" s="85">
        <v>658</v>
      </c>
      <c r="E69" s="85">
        <v>638</v>
      </c>
      <c r="F69" s="92">
        <v>42</v>
      </c>
      <c r="G69" s="85">
        <v>1</v>
      </c>
      <c r="H69" s="85" t="s">
        <v>284</v>
      </c>
      <c r="I69" s="86">
        <v>2</v>
      </c>
      <c r="J69" s="86">
        <v>2</v>
      </c>
      <c r="K69" s="85">
        <v>449</v>
      </c>
      <c r="L69" s="85">
        <v>191</v>
      </c>
    </row>
    <row r="70" spans="2:12">
      <c r="B70" s="11" t="s">
        <v>384</v>
      </c>
      <c r="C70" s="85">
        <v>28824</v>
      </c>
      <c r="D70" s="85">
        <v>334</v>
      </c>
      <c r="E70" s="85">
        <v>310</v>
      </c>
      <c r="F70" s="92">
        <v>23</v>
      </c>
      <c r="G70" s="85">
        <v>2</v>
      </c>
      <c r="H70" s="85">
        <v>1</v>
      </c>
      <c r="I70" s="86">
        <v>3</v>
      </c>
      <c r="J70" s="86">
        <v>2</v>
      </c>
      <c r="K70" s="85">
        <v>198</v>
      </c>
      <c r="L70" s="85">
        <v>139</v>
      </c>
    </row>
    <row r="71" spans="2:12">
      <c r="B71" s="11" t="s">
        <v>385</v>
      </c>
      <c r="C71" s="85">
        <v>43186</v>
      </c>
      <c r="D71" s="85">
        <v>377</v>
      </c>
      <c r="E71" s="85">
        <v>427</v>
      </c>
      <c r="F71" s="92">
        <v>27</v>
      </c>
      <c r="G71" s="85">
        <v>4</v>
      </c>
      <c r="H71" s="85">
        <v>3</v>
      </c>
      <c r="I71" s="86">
        <v>7</v>
      </c>
      <c r="J71" s="86">
        <v>4</v>
      </c>
      <c r="K71" s="85">
        <v>223</v>
      </c>
      <c r="L71" s="85">
        <v>130</v>
      </c>
    </row>
    <row r="72" spans="2:12">
      <c r="B72" s="11" t="s">
        <v>386</v>
      </c>
      <c r="C72" s="85">
        <v>23714</v>
      </c>
      <c r="D72" s="85">
        <v>273</v>
      </c>
      <c r="E72" s="85">
        <v>223</v>
      </c>
      <c r="F72" s="92">
        <v>7</v>
      </c>
      <c r="G72" s="85">
        <v>1</v>
      </c>
      <c r="H72" s="85">
        <v>1</v>
      </c>
      <c r="I72" s="86">
        <v>1</v>
      </c>
      <c r="J72" s="86" t="s">
        <v>284</v>
      </c>
      <c r="K72" s="85">
        <v>157</v>
      </c>
      <c r="L72" s="85">
        <v>83</v>
      </c>
    </row>
    <row r="73" spans="2:12">
      <c r="B73" s="11"/>
      <c r="C73" s="85"/>
      <c r="D73" s="85"/>
      <c r="E73" s="85"/>
      <c r="F73" s="92"/>
      <c r="G73" s="85"/>
      <c r="H73" s="85"/>
      <c r="I73" s="86"/>
      <c r="J73" s="86"/>
      <c r="K73" s="85"/>
      <c r="L73" s="85"/>
    </row>
    <row r="74" spans="2:12">
      <c r="B74" s="11" t="s">
        <v>387</v>
      </c>
      <c r="C74" s="85">
        <v>83427</v>
      </c>
      <c r="D74" s="85">
        <v>717</v>
      </c>
      <c r="E74" s="85">
        <v>883</v>
      </c>
      <c r="F74" s="92">
        <v>74</v>
      </c>
      <c r="G74" s="85">
        <v>6</v>
      </c>
      <c r="H74" s="85">
        <v>3</v>
      </c>
      <c r="I74" s="86">
        <v>5</v>
      </c>
      <c r="J74" s="86">
        <v>2</v>
      </c>
      <c r="K74" s="85">
        <v>557</v>
      </c>
      <c r="L74" s="85">
        <v>285</v>
      </c>
    </row>
    <row r="75" spans="2:12">
      <c r="B75" s="11" t="s">
        <v>388</v>
      </c>
      <c r="C75" s="85">
        <v>15037</v>
      </c>
      <c r="D75" s="85">
        <v>182</v>
      </c>
      <c r="E75" s="85">
        <v>196</v>
      </c>
      <c r="F75" s="92">
        <v>9</v>
      </c>
      <c r="G75" s="85">
        <v>2</v>
      </c>
      <c r="H75" s="85">
        <v>2</v>
      </c>
      <c r="I75" s="86">
        <v>2</v>
      </c>
      <c r="J75" s="86">
        <v>1</v>
      </c>
      <c r="K75" s="85">
        <v>119</v>
      </c>
      <c r="L75" s="85">
        <v>71</v>
      </c>
    </row>
    <row r="76" spans="2:12">
      <c r="B76" s="11" t="s">
        <v>389</v>
      </c>
      <c r="C76" s="85">
        <v>149824</v>
      </c>
      <c r="D76" s="85">
        <v>1458</v>
      </c>
      <c r="E76" s="85">
        <v>1545</v>
      </c>
      <c r="F76" s="92">
        <v>97</v>
      </c>
      <c r="G76" s="85">
        <v>3</v>
      </c>
      <c r="H76" s="85">
        <v>2</v>
      </c>
      <c r="I76" s="86">
        <v>10</v>
      </c>
      <c r="J76" s="86">
        <v>8</v>
      </c>
      <c r="K76" s="85">
        <v>744</v>
      </c>
      <c r="L76" s="85">
        <v>527</v>
      </c>
    </row>
    <row r="77" spans="2:12">
      <c r="B77" s="11" t="s">
        <v>390</v>
      </c>
      <c r="C77" s="85">
        <v>62893</v>
      </c>
      <c r="D77" s="85">
        <v>617</v>
      </c>
      <c r="E77" s="85">
        <v>693</v>
      </c>
      <c r="F77" s="92">
        <v>51</v>
      </c>
      <c r="G77" s="85">
        <v>2</v>
      </c>
      <c r="H77" s="85">
        <v>1</v>
      </c>
      <c r="I77" s="86">
        <v>5</v>
      </c>
      <c r="J77" s="86">
        <v>4</v>
      </c>
      <c r="K77" s="85">
        <v>425</v>
      </c>
      <c r="L77" s="85">
        <v>286</v>
      </c>
    </row>
    <row r="78" spans="2:12">
      <c r="B78" s="11" t="s">
        <v>391</v>
      </c>
      <c r="C78" s="85">
        <v>9300</v>
      </c>
      <c r="D78" s="85">
        <v>139</v>
      </c>
      <c r="E78" s="85">
        <v>61</v>
      </c>
      <c r="F78" s="92">
        <v>4</v>
      </c>
      <c r="G78" s="85" t="s">
        <v>284</v>
      </c>
      <c r="H78" s="85" t="s">
        <v>284</v>
      </c>
      <c r="I78" s="85" t="s">
        <v>284</v>
      </c>
      <c r="J78" s="85" t="s">
        <v>284</v>
      </c>
      <c r="K78" s="85">
        <v>61</v>
      </c>
      <c r="L78" s="85">
        <v>30</v>
      </c>
    </row>
    <row r="79" spans="2:12">
      <c r="B79" s="11"/>
      <c r="C79" s="85"/>
      <c r="D79" s="85"/>
      <c r="E79" s="85"/>
      <c r="F79" s="92"/>
      <c r="G79" s="85"/>
      <c r="H79" s="85"/>
      <c r="I79" s="86"/>
      <c r="J79" s="86"/>
      <c r="K79" s="85"/>
      <c r="L79" s="85"/>
    </row>
    <row r="80" spans="2:12">
      <c r="B80" s="11" t="s">
        <v>392</v>
      </c>
      <c r="C80" s="85">
        <v>172344</v>
      </c>
      <c r="D80" s="85">
        <v>1644</v>
      </c>
      <c r="E80" s="85">
        <v>2084</v>
      </c>
      <c r="F80" s="92">
        <v>216</v>
      </c>
      <c r="G80" s="85">
        <v>15</v>
      </c>
      <c r="H80" s="85">
        <v>9</v>
      </c>
      <c r="I80" s="86">
        <v>20</v>
      </c>
      <c r="J80" s="86">
        <v>13</v>
      </c>
      <c r="K80" s="85">
        <v>1184</v>
      </c>
      <c r="L80" s="85">
        <v>697</v>
      </c>
    </row>
    <row r="81" spans="2:12">
      <c r="B81" s="11" t="s">
        <v>393</v>
      </c>
      <c r="C81" s="85">
        <v>47900</v>
      </c>
      <c r="D81" s="85">
        <v>474</v>
      </c>
      <c r="E81" s="85">
        <v>580</v>
      </c>
      <c r="F81" s="92">
        <v>27</v>
      </c>
      <c r="G81" s="85">
        <v>6</v>
      </c>
      <c r="H81" s="85">
        <v>2</v>
      </c>
      <c r="I81" s="86">
        <v>5</v>
      </c>
      <c r="J81" s="86">
        <v>3</v>
      </c>
      <c r="K81" s="85">
        <v>301</v>
      </c>
      <c r="L81" s="85">
        <v>188</v>
      </c>
    </row>
    <row r="82" spans="2:12">
      <c r="B82" s="11" t="s">
        <v>394</v>
      </c>
      <c r="C82" s="85">
        <v>1237868</v>
      </c>
      <c r="D82" s="85">
        <v>10319</v>
      </c>
      <c r="E82" s="85">
        <v>13454</v>
      </c>
      <c r="F82" s="92">
        <v>1135</v>
      </c>
      <c r="G82" s="85">
        <v>84</v>
      </c>
      <c r="H82" s="85">
        <v>67</v>
      </c>
      <c r="I82" s="86">
        <v>127</v>
      </c>
      <c r="J82" s="86">
        <v>66</v>
      </c>
      <c r="K82" s="85">
        <v>7082</v>
      </c>
      <c r="L82" s="85">
        <v>3529</v>
      </c>
    </row>
    <row r="83" spans="2:12">
      <c r="B83" s="11" t="s">
        <v>395</v>
      </c>
      <c r="C83" s="85">
        <v>26221</v>
      </c>
      <c r="D83" s="85">
        <v>268</v>
      </c>
      <c r="E83" s="85">
        <v>299</v>
      </c>
      <c r="F83" s="92">
        <v>32</v>
      </c>
      <c r="G83" s="85">
        <v>6</v>
      </c>
      <c r="H83" s="85">
        <v>3</v>
      </c>
      <c r="I83" s="86">
        <v>5</v>
      </c>
      <c r="J83" s="86">
        <v>2</v>
      </c>
      <c r="K83" s="85">
        <v>182</v>
      </c>
      <c r="L83" s="85">
        <v>84</v>
      </c>
    </row>
    <row r="84" spans="2:12">
      <c r="B84" s="11" t="s">
        <v>396</v>
      </c>
      <c r="C84" s="85">
        <v>21039</v>
      </c>
      <c r="D84" s="85">
        <v>311</v>
      </c>
      <c r="E84" s="85">
        <v>208</v>
      </c>
      <c r="F84" s="92">
        <v>13</v>
      </c>
      <c r="G84" s="85">
        <v>1</v>
      </c>
      <c r="H84" s="85" t="s">
        <v>284</v>
      </c>
      <c r="I84" s="86" t="s">
        <v>284</v>
      </c>
      <c r="J84" s="86" t="s">
        <v>284</v>
      </c>
      <c r="K84" s="85">
        <v>114</v>
      </c>
      <c r="L84" s="85">
        <v>79</v>
      </c>
    </row>
    <row r="85" spans="2:12">
      <c r="B85" s="11"/>
      <c r="C85" s="85"/>
      <c r="D85" s="85"/>
      <c r="E85" s="85"/>
      <c r="F85" s="92"/>
      <c r="G85" s="85"/>
      <c r="H85" s="85"/>
      <c r="I85" s="86"/>
      <c r="J85" s="86"/>
      <c r="K85" s="85"/>
      <c r="L85" s="85"/>
    </row>
    <row r="86" spans="2:12">
      <c r="B86" s="11" t="s">
        <v>397</v>
      </c>
      <c r="C86" s="85">
        <v>6172</v>
      </c>
      <c r="D86" s="85">
        <v>111</v>
      </c>
      <c r="E86" s="85">
        <v>24</v>
      </c>
      <c r="F86" s="204">
        <v>2</v>
      </c>
      <c r="G86" s="86">
        <v>1</v>
      </c>
      <c r="H86" s="86">
        <v>1</v>
      </c>
      <c r="I86" s="86">
        <v>1</v>
      </c>
      <c r="J86" s="86" t="s">
        <v>284</v>
      </c>
      <c r="K86" s="85">
        <v>27</v>
      </c>
      <c r="L86" s="85">
        <v>14</v>
      </c>
    </row>
    <row r="87" spans="2:12">
      <c r="B87" s="11" t="s">
        <v>398</v>
      </c>
      <c r="C87" s="85">
        <v>23169</v>
      </c>
      <c r="D87" s="85">
        <v>248</v>
      </c>
      <c r="E87" s="85">
        <v>269</v>
      </c>
      <c r="F87" s="92">
        <v>23</v>
      </c>
      <c r="G87" s="85" t="s">
        <v>284</v>
      </c>
      <c r="H87" s="85" t="s">
        <v>284</v>
      </c>
      <c r="I87" s="86">
        <v>2</v>
      </c>
      <c r="J87" s="86">
        <v>2</v>
      </c>
      <c r="K87" s="85">
        <v>146</v>
      </c>
      <c r="L87" s="85">
        <v>85</v>
      </c>
    </row>
    <row r="88" spans="2:12">
      <c r="B88" s="11" t="s">
        <v>399</v>
      </c>
      <c r="C88" s="85">
        <v>8371</v>
      </c>
      <c r="D88" s="85">
        <v>126</v>
      </c>
      <c r="E88" s="85">
        <v>85</v>
      </c>
      <c r="F88" s="92">
        <v>10</v>
      </c>
      <c r="G88" s="85">
        <v>1</v>
      </c>
      <c r="H88" s="85">
        <v>1</v>
      </c>
      <c r="I88" s="86" t="s">
        <v>284</v>
      </c>
      <c r="J88" s="86" t="s">
        <v>284</v>
      </c>
      <c r="K88" s="85">
        <v>49</v>
      </c>
      <c r="L88" s="85">
        <v>18</v>
      </c>
    </row>
    <row r="89" spans="2:12">
      <c r="B89" s="11" t="s">
        <v>400</v>
      </c>
      <c r="C89" s="85">
        <v>24158</v>
      </c>
      <c r="D89" s="85">
        <v>237</v>
      </c>
      <c r="E89" s="85">
        <v>257</v>
      </c>
      <c r="F89" s="92">
        <v>11</v>
      </c>
      <c r="G89" s="85">
        <v>3</v>
      </c>
      <c r="H89" s="85">
        <v>1</v>
      </c>
      <c r="I89" s="86" t="s">
        <v>284</v>
      </c>
      <c r="J89" s="86" t="s">
        <v>284</v>
      </c>
      <c r="K89" s="85">
        <v>178</v>
      </c>
      <c r="L89" s="85">
        <v>76</v>
      </c>
    </row>
    <row r="90" spans="2:12">
      <c r="B90" s="11" t="s">
        <v>401</v>
      </c>
      <c r="C90" s="85">
        <v>276292</v>
      </c>
      <c r="D90" s="85">
        <v>1894</v>
      </c>
      <c r="E90" s="85">
        <v>3371</v>
      </c>
      <c r="F90" s="92">
        <v>179</v>
      </c>
      <c r="G90" s="85">
        <v>13</v>
      </c>
      <c r="H90" s="85">
        <v>11</v>
      </c>
      <c r="I90" s="86">
        <v>19</v>
      </c>
      <c r="J90" s="86">
        <v>10</v>
      </c>
      <c r="K90" s="85">
        <v>1817</v>
      </c>
      <c r="L90" s="85">
        <v>851</v>
      </c>
    </row>
    <row r="91" spans="2:12">
      <c r="B91" s="11"/>
      <c r="C91" s="85"/>
      <c r="D91" s="85"/>
      <c r="E91" s="85"/>
      <c r="F91" s="92"/>
      <c r="G91" s="85"/>
      <c r="H91" s="85"/>
      <c r="I91" s="86"/>
      <c r="J91" s="86"/>
      <c r="K91" s="85"/>
      <c r="L91" s="85"/>
    </row>
    <row r="92" spans="2:12">
      <c r="B92" s="11" t="s">
        <v>402</v>
      </c>
      <c r="C92" s="85">
        <v>13004</v>
      </c>
      <c r="D92" s="85">
        <v>192</v>
      </c>
      <c r="E92" s="85">
        <v>98</v>
      </c>
      <c r="F92" s="92">
        <v>4</v>
      </c>
      <c r="G92" s="85">
        <v>1</v>
      </c>
      <c r="H92" s="85">
        <v>1</v>
      </c>
      <c r="I92" s="86">
        <v>2</v>
      </c>
      <c r="J92" s="86">
        <v>2</v>
      </c>
      <c r="K92" s="85">
        <v>59</v>
      </c>
      <c r="L92" s="85">
        <v>35</v>
      </c>
    </row>
    <row r="93" spans="2:12">
      <c r="B93" s="11" t="s">
        <v>403</v>
      </c>
      <c r="C93" s="85">
        <v>23955</v>
      </c>
      <c r="D93" s="85">
        <v>379</v>
      </c>
      <c r="E93" s="85">
        <v>160</v>
      </c>
      <c r="F93" s="92">
        <v>9</v>
      </c>
      <c r="G93" s="85">
        <v>1</v>
      </c>
      <c r="H93" s="85">
        <v>1</v>
      </c>
      <c r="I93" s="86">
        <v>3</v>
      </c>
      <c r="J93" s="86">
        <v>2</v>
      </c>
      <c r="K93" s="85">
        <v>110</v>
      </c>
      <c r="L93" s="85">
        <v>90</v>
      </c>
    </row>
    <row r="94" spans="2:12">
      <c r="B94" s="11" t="s">
        <v>404</v>
      </c>
      <c r="C94" s="85">
        <v>195012</v>
      </c>
      <c r="D94" s="85">
        <v>2048</v>
      </c>
      <c r="E94" s="85">
        <v>2259</v>
      </c>
      <c r="F94" s="92">
        <v>222</v>
      </c>
      <c r="G94" s="85">
        <v>21</v>
      </c>
      <c r="H94" s="85">
        <v>11</v>
      </c>
      <c r="I94" s="86">
        <v>29</v>
      </c>
      <c r="J94" s="86">
        <v>22</v>
      </c>
      <c r="K94" s="85">
        <v>1074</v>
      </c>
      <c r="L94" s="85">
        <v>559</v>
      </c>
    </row>
    <row r="95" spans="2:12">
      <c r="B95" s="11" t="s">
        <v>405</v>
      </c>
      <c r="C95" s="85">
        <v>160078</v>
      </c>
      <c r="D95" s="85">
        <v>1737</v>
      </c>
      <c r="E95" s="85">
        <v>1596</v>
      </c>
      <c r="F95" s="92">
        <v>122</v>
      </c>
      <c r="G95" s="85">
        <v>9</v>
      </c>
      <c r="H95" s="85">
        <v>3</v>
      </c>
      <c r="I95" s="86">
        <v>9</v>
      </c>
      <c r="J95" s="86">
        <v>6</v>
      </c>
      <c r="K95" s="85">
        <v>913</v>
      </c>
      <c r="L95" s="85">
        <v>550</v>
      </c>
    </row>
    <row r="96" spans="2:12">
      <c r="B96" s="11" t="s">
        <v>406</v>
      </c>
      <c r="C96" s="85">
        <v>60946</v>
      </c>
      <c r="D96" s="85">
        <v>687</v>
      </c>
      <c r="E96" s="85">
        <v>825</v>
      </c>
      <c r="F96" s="92">
        <v>65</v>
      </c>
      <c r="G96" s="85">
        <v>5</v>
      </c>
      <c r="H96" s="85">
        <v>3</v>
      </c>
      <c r="I96" s="86">
        <v>4</v>
      </c>
      <c r="J96" s="86">
        <v>2</v>
      </c>
      <c r="K96" s="85">
        <v>456</v>
      </c>
      <c r="L96" s="85">
        <v>257</v>
      </c>
    </row>
    <row r="97" spans="2:12">
      <c r="B97" s="11"/>
      <c r="C97" s="85"/>
      <c r="D97" s="85"/>
      <c r="E97" s="85"/>
      <c r="F97" s="92"/>
      <c r="G97" s="85"/>
      <c r="H97" s="85"/>
      <c r="I97" s="86"/>
      <c r="J97" s="86"/>
      <c r="K97" s="85"/>
      <c r="L97" s="85"/>
    </row>
    <row r="98" spans="2:12">
      <c r="B98" s="11" t="s">
        <v>407</v>
      </c>
      <c r="C98" s="85">
        <v>41587</v>
      </c>
      <c r="D98" s="85">
        <v>489</v>
      </c>
      <c r="E98" s="85">
        <v>440</v>
      </c>
      <c r="F98" s="92">
        <v>33</v>
      </c>
      <c r="G98" s="85">
        <v>3</v>
      </c>
      <c r="H98" s="85">
        <v>3</v>
      </c>
      <c r="I98" s="86">
        <v>8</v>
      </c>
      <c r="J98" s="86">
        <v>5</v>
      </c>
      <c r="K98" s="85">
        <v>222</v>
      </c>
      <c r="L98" s="85">
        <v>133</v>
      </c>
    </row>
    <row r="99" spans="2:12">
      <c r="B99" s="11" t="s">
        <v>408</v>
      </c>
      <c r="C99" s="85">
        <v>8171</v>
      </c>
      <c r="D99" s="85">
        <v>120</v>
      </c>
      <c r="E99" s="85">
        <v>64</v>
      </c>
      <c r="F99" s="92">
        <v>3</v>
      </c>
      <c r="G99" s="85" t="s">
        <v>284</v>
      </c>
      <c r="H99" s="85" t="s">
        <v>284</v>
      </c>
      <c r="I99" s="86" t="s">
        <v>284</v>
      </c>
      <c r="J99" s="86" t="s">
        <v>284</v>
      </c>
      <c r="K99" s="85">
        <v>42</v>
      </c>
      <c r="L99" s="85">
        <v>29</v>
      </c>
    </row>
    <row r="100" spans="2:12">
      <c r="B100" s="11" t="s">
        <v>409</v>
      </c>
      <c r="C100" s="85">
        <v>68933</v>
      </c>
      <c r="D100" s="85">
        <v>732</v>
      </c>
      <c r="E100" s="85">
        <v>712</v>
      </c>
      <c r="F100" s="92">
        <v>48</v>
      </c>
      <c r="G100" s="85">
        <v>3</v>
      </c>
      <c r="H100" s="85">
        <v>1</v>
      </c>
      <c r="I100" s="86">
        <v>5</v>
      </c>
      <c r="J100" s="86">
        <v>4</v>
      </c>
      <c r="K100" s="85">
        <v>453</v>
      </c>
      <c r="L100" s="85">
        <v>195</v>
      </c>
    </row>
    <row r="101" spans="2:12">
      <c r="B101" s="11" t="s">
        <v>410</v>
      </c>
      <c r="C101" s="85">
        <v>54000</v>
      </c>
      <c r="D101" s="85">
        <v>577</v>
      </c>
      <c r="E101" s="85">
        <v>585</v>
      </c>
      <c r="F101" s="92">
        <v>34</v>
      </c>
      <c r="G101" s="85">
        <v>2</v>
      </c>
      <c r="H101" s="85" t="s">
        <v>284</v>
      </c>
      <c r="I101" s="86">
        <v>5</v>
      </c>
      <c r="J101" s="86">
        <v>5</v>
      </c>
      <c r="K101" s="85">
        <v>320</v>
      </c>
      <c r="L101" s="85">
        <v>201</v>
      </c>
    </row>
    <row r="102" spans="2:12">
      <c r="B102" s="11" t="s">
        <v>411</v>
      </c>
      <c r="C102" s="85">
        <v>75199</v>
      </c>
      <c r="D102" s="85">
        <v>686</v>
      </c>
      <c r="E102" s="85">
        <v>872</v>
      </c>
      <c r="F102" s="92">
        <v>46</v>
      </c>
      <c r="G102" s="85">
        <v>3</v>
      </c>
      <c r="H102" s="85">
        <v>3</v>
      </c>
      <c r="I102" s="86">
        <v>6</v>
      </c>
      <c r="J102" s="86">
        <v>4</v>
      </c>
      <c r="K102" s="85">
        <v>499</v>
      </c>
      <c r="L102" s="85">
        <v>279</v>
      </c>
    </row>
    <row r="103" spans="2:12">
      <c r="B103" s="11"/>
      <c r="C103" s="85"/>
      <c r="D103" s="85"/>
      <c r="E103" s="85"/>
      <c r="F103" s="92"/>
      <c r="G103" s="85"/>
      <c r="H103" s="85"/>
      <c r="I103" s="86"/>
      <c r="J103" s="86"/>
      <c r="K103" s="85"/>
      <c r="L103" s="85"/>
    </row>
    <row r="104" spans="2:12">
      <c r="B104" s="11" t="s">
        <v>412</v>
      </c>
      <c r="C104" s="85">
        <v>356874</v>
      </c>
      <c r="D104" s="85">
        <v>2129</v>
      </c>
      <c r="E104" s="85">
        <v>3709</v>
      </c>
      <c r="F104" s="92">
        <v>308</v>
      </c>
      <c r="G104" s="85">
        <v>28</v>
      </c>
      <c r="H104" s="85">
        <v>23</v>
      </c>
      <c r="I104" s="86">
        <v>39</v>
      </c>
      <c r="J104" s="86">
        <v>21</v>
      </c>
      <c r="K104" s="85">
        <v>1956</v>
      </c>
      <c r="L104" s="85">
        <v>903</v>
      </c>
    </row>
    <row r="105" spans="2:12">
      <c r="B105" s="11" t="s">
        <v>413</v>
      </c>
      <c r="C105" s="85">
        <v>1764804</v>
      </c>
      <c r="D105" s="85">
        <v>18002</v>
      </c>
      <c r="E105" s="85">
        <v>23366</v>
      </c>
      <c r="F105" s="92">
        <v>2489</v>
      </c>
      <c r="G105" s="85">
        <v>217</v>
      </c>
      <c r="H105" s="85">
        <v>146</v>
      </c>
      <c r="I105" s="86">
        <v>236</v>
      </c>
      <c r="J105" s="86">
        <v>119</v>
      </c>
      <c r="K105" s="85">
        <v>7497</v>
      </c>
      <c r="L105" s="85">
        <v>3781</v>
      </c>
    </row>
    <row r="106" spans="2:12">
      <c r="B106" s="11" t="s">
        <v>414</v>
      </c>
      <c r="C106" s="85">
        <v>32886</v>
      </c>
      <c r="D106" s="85">
        <v>345</v>
      </c>
      <c r="E106" s="85">
        <v>412</v>
      </c>
      <c r="F106" s="92">
        <v>35</v>
      </c>
      <c r="G106" s="85">
        <v>4</v>
      </c>
      <c r="H106" s="85">
        <v>2</v>
      </c>
      <c r="I106" s="86">
        <v>1</v>
      </c>
      <c r="J106" s="85" t="s">
        <v>284</v>
      </c>
      <c r="K106" s="85">
        <v>258</v>
      </c>
      <c r="L106" s="85">
        <v>137</v>
      </c>
    </row>
    <row r="107" spans="2:12">
      <c r="B107" s="11"/>
      <c r="C107" s="85"/>
      <c r="D107" s="86"/>
      <c r="E107" s="85"/>
      <c r="F107" s="92"/>
      <c r="G107" s="85"/>
      <c r="H107" s="85"/>
      <c r="I107" s="85"/>
      <c r="J107" s="85"/>
      <c r="K107" s="85"/>
      <c r="L107" s="85"/>
    </row>
    <row r="108" spans="2:12" ht="44.25" customHeight="1">
      <c r="B108" s="315" t="s">
        <v>619</v>
      </c>
      <c r="C108" s="301"/>
      <c r="D108" s="301"/>
      <c r="E108" s="301"/>
      <c r="F108" s="301"/>
      <c r="G108" s="301"/>
      <c r="H108" s="301"/>
      <c r="I108" s="301"/>
      <c r="J108" s="301"/>
      <c r="K108" s="301"/>
      <c r="L108" s="301"/>
    </row>
    <row r="109" spans="2:12">
      <c r="F109" s="90"/>
    </row>
    <row r="110" spans="2:12">
      <c r="F110" s="90"/>
    </row>
    <row r="111" spans="2:12">
      <c r="F111" s="90"/>
    </row>
    <row r="112" spans="2:12">
      <c r="F112" s="90"/>
    </row>
    <row r="113" spans="6:6">
      <c r="F113" s="90"/>
    </row>
    <row r="114" spans="6:6">
      <c r="F114" s="90"/>
    </row>
    <row r="115" spans="6:6">
      <c r="F115" s="90"/>
    </row>
    <row r="116" spans="6:6">
      <c r="F116" s="90"/>
    </row>
    <row r="117" spans="6:6">
      <c r="F117" s="90"/>
    </row>
    <row r="118" spans="6:6">
      <c r="F118" s="90"/>
    </row>
    <row r="119" spans="6:6">
      <c r="F119" s="90"/>
    </row>
    <row r="120" spans="6:6">
      <c r="F120" s="90"/>
    </row>
    <row r="121" spans="6:6">
      <c r="F121" s="90"/>
    </row>
    <row r="122" spans="6:6">
      <c r="F122" s="90"/>
    </row>
    <row r="123" spans="6:6">
      <c r="F123" s="90"/>
    </row>
    <row r="124" spans="6:6">
      <c r="F124" s="90"/>
    </row>
    <row r="125" spans="6:6">
      <c r="F125" s="90"/>
    </row>
    <row r="126" spans="6:6">
      <c r="F126" s="90"/>
    </row>
    <row r="127" spans="6:6">
      <c r="F127" s="90"/>
    </row>
    <row r="128" spans="6:6">
      <c r="F128" s="90"/>
    </row>
    <row r="129" spans="6:6">
      <c r="F129" s="90"/>
    </row>
    <row r="130" spans="6:6">
      <c r="F130" s="90"/>
    </row>
    <row r="131" spans="6:6">
      <c r="F131" s="90"/>
    </row>
    <row r="132" spans="6:6">
      <c r="F132" s="90"/>
    </row>
    <row r="133" spans="6:6">
      <c r="F133" s="90"/>
    </row>
    <row r="134" spans="6:6">
      <c r="F134" s="90"/>
    </row>
    <row r="135" spans="6:6">
      <c r="F135" s="90"/>
    </row>
    <row r="136" spans="6:6">
      <c r="F136" s="90"/>
    </row>
    <row r="137" spans="6:6">
      <c r="F137" s="90"/>
    </row>
    <row r="138" spans="6:6">
      <c r="F138" s="90"/>
    </row>
    <row r="139" spans="6:6">
      <c r="F139" s="90"/>
    </row>
  </sheetData>
  <mergeCells count="2">
    <mergeCell ref="B4:L4"/>
    <mergeCell ref="B108:L108"/>
  </mergeCells>
  <phoneticPr fontId="10" type="noConversion"/>
  <pageMargins left="0.75" right="0.75" top="1" bottom="1" header="0.5" footer="0.5"/>
  <pageSetup scale="6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7</vt:i4>
      </vt:variant>
    </vt:vector>
  </HeadingPairs>
  <TitlesOfParts>
    <vt:vector size="52" baseType="lpstr">
      <vt:lpstr>Index</vt:lpstr>
      <vt:lpstr>Table 1</vt:lpstr>
      <vt:lpstr>Table 2</vt:lpstr>
      <vt:lpstr>Table 3</vt:lpstr>
      <vt:lpstr>Table 4</vt:lpstr>
      <vt:lpstr>Table 5</vt:lpstr>
      <vt:lpstr>Table 6</vt:lpstr>
      <vt:lpstr>Table 8</vt:lpstr>
      <vt:lpstr>Table 9</vt:lpstr>
      <vt:lpstr>Table 10</vt:lpstr>
      <vt:lpstr>Table 11</vt:lpstr>
      <vt:lpstr>Table 12</vt:lpstr>
      <vt:lpstr>Table 13</vt:lpstr>
      <vt:lpstr>Table 14</vt:lpstr>
      <vt:lpstr>Table18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MVA</vt:lpstr>
      <vt:lpstr>Alzheimers</vt:lpstr>
      <vt:lpstr>Septicemia</vt:lpstr>
      <vt:lpstr>Athero</vt:lpstr>
      <vt:lpstr>Table 41</vt:lpstr>
      <vt:lpstr>Table 42</vt:lpstr>
      <vt:lpstr>Table 43</vt:lpstr>
      <vt:lpstr>Table 44</vt:lpstr>
      <vt:lpstr>'Table 1'!Print_Area</vt:lpstr>
      <vt:lpstr>'Table 2'!Print_Area</vt:lpstr>
      <vt:lpstr>'Table 3'!Print_Area</vt:lpstr>
      <vt:lpstr>'Table 4'!Print_Area</vt:lpstr>
      <vt:lpstr>'Table 5'!Print_Area</vt:lpstr>
      <vt:lpstr>'Table 6'!Print_Area</vt:lpstr>
      <vt:lpstr>'Table 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osr</dc:creator>
  <cp:lastModifiedBy>Myers, Lindsey (DHHS)</cp:lastModifiedBy>
  <cp:lastPrinted>2015-04-07T14:59:25Z</cp:lastPrinted>
  <dcterms:created xsi:type="dcterms:W3CDTF">1998-12-10T16:09:50Z</dcterms:created>
  <dcterms:modified xsi:type="dcterms:W3CDTF">2016-09-29T19:24:04Z</dcterms:modified>
</cp:coreProperties>
</file>