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Total" sheetId="11" r:id="rId11"/>
    <sheet name="Table 9 WMale" sheetId="12" r:id="rId12"/>
    <sheet name="Table 9 BMale" sheetId="13" r:id="rId13"/>
    <sheet name="Table 9 WFemale" sheetId="14" r:id="rId14"/>
    <sheet name="Table 9 BFemale" sheetId="15" r:id="rId15"/>
    <sheet name="Table 10" sheetId="16" r:id="rId16"/>
    <sheet name="Table 11" sheetId="17" r:id="rId17"/>
    <sheet name="Table 12" sheetId="18" r:id="rId18"/>
    <sheet name="Table 13" sheetId="19" r:id="rId19"/>
    <sheet name="Table 14" sheetId="20" r:id="rId20"/>
    <sheet name="Table 15" sheetId="21" r:id="rId21"/>
    <sheet name="Table 16" sheetId="22" r:id="rId22"/>
    <sheet name="Table 17" sheetId="23" r:id="rId23"/>
    <sheet name="Table 18" sheetId="24" r:id="rId24"/>
    <sheet name="Table 19" sheetId="25" r:id="rId25"/>
    <sheet name="Table 20" sheetId="26" r:id="rId26"/>
    <sheet name="Table 21" sheetId="27" r:id="rId27"/>
    <sheet name="Table 22" sheetId="28" r:id="rId28"/>
    <sheet name="Table 23" sheetId="29" r:id="rId29"/>
    <sheet name="Table 24" sheetId="30" r:id="rId30"/>
    <sheet name="Table 25" sheetId="31" r:id="rId31"/>
    <sheet name="Table 26" sheetId="32" r:id="rId32"/>
    <sheet name="Table 27" sheetId="33" r:id="rId33"/>
    <sheet name="Table 28" sheetId="34" r:id="rId34"/>
    <sheet name="Table 29" sheetId="35" r:id="rId35"/>
    <sheet name="Table 30" sheetId="36" r:id="rId36"/>
    <sheet name="Table 31" sheetId="37" r:id="rId37"/>
    <sheet name="Table 32" sheetId="38" r:id="rId38"/>
    <sheet name="Table 33" sheetId="39" r:id="rId39"/>
    <sheet name="Table 34" sheetId="40" r:id="rId40"/>
    <sheet name="Table 35" sheetId="41" r:id="rId41"/>
    <sheet name="Table 36" sheetId="42" r:id="rId42"/>
    <sheet name="Table 37" sheetId="43" r:id="rId43"/>
    <sheet name="Table 38" sheetId="44" r:id="rId44"/>
    <sheet name="Table 39" sheetId="45" r:id="rId45"/>
    <sheet name="Table 40" sheetId="46" r:id="rId46"/>
    <sheet name="Table 41" sheetId="47" r:id="rId47"/>
    <sheet name="Table 42" sheetId="48" r:id="rId48"/>
    <sheet name="Table 43" sheetId="49" r:id="rId49"/>
    <sheet name="Table 44" sheetId="50" r:id="rId50"/>
    <sheet name="Table 45" sheetId="51" r:id="rId51"/>
    <sheet name="Table 46" sheetId="52" r:id="rId52"/>
    <sheet name="Table 47" sheetId="53" r:id="rId53"/>
    <sheet name="Table 48" sheetId="54" r:id="rId54"/>
    <sheet name="Table 49" sheetId="55" r:id="rId55"/>
    <sheet name="Table 50" sheetId="56" r:id="rId56"/>
    <sheet name="Table 51" sheetId="57" r:id="rId57"/>
    <sheet name="Table 52" sheetId="58" r:id="rId58"/>
    <sheet name="Table 53" sheetId="59" r:id="rId59"/>
    <sheet name="Table 54" sheetId="60" r:id="rId60"/>
    <sheet name="Table 55" sheetId="61" r:id="rId61"/>
    <sheet name="Table 56" sheetId="62" r:id="rId62"/>
    <sheet name="Table 57" sheetId="63" r:id="rId63"/>
    <sheet name="Table 58" sheetId="64" r:id="rId64"/>
    <sheet name="Table 59" sheetId="65" r:id="rId65"/>
    <sheet name="Table 60" sheetId="66" r:id="rId66"/>
    <sheet name="Table 61" sheetId="67" r:id="rId67"/>
    <sheet name="Table 62" sheetId="68" r:id="rId68"/>
    <sheet name="Table Prob1" sheetId="69" r:id="rId69"/>
    <sheet name="Table YrsGained" sheetId="70" r:id="rId70"/>
    <sheet name="Table 81" sheetId="71" r:id="rId71"/>
    <sheet name="Table 82" sheetId="72" r:id="rId72"/>
    <sheet name="Table 83" sheetId="73" r:id="rId73"/>
    <sheet name="Table 84" sheetId="74" r:id="rId74"/>
    <sheet name="Table 85" sheetId="75" r:id="rId75"/>
    <sheet name="Table 86" sheetId="76" r:id="rId76"/>
    <sheet name="Table 87" sheetId="77" r:id="rId77"/>
    <sheet name="Table 88" sheetId="78" r:id="rId78"/>
    <sheet name="Table 89" sheetId="79" r:id="rId79"/>
  </sheets>
  <definedNames/>
  <calcPr fullCalcOnLoad="1" iterate="1" iterateCount="1" iterateDelta="0.001"/>
</workbook>
</file>

<file path=xl/sharedStrings.xml><?xml version="1.0" encoding="utf-8"?>
<sst xmlns="http://schemas.openxmlformats.org/spreadsheetml/2006/main" count="4018" uniqueCount="931">
  <si>
    <r>
      <t>Table 19</t>
    </r>
    <r>
      <rPr>
        <sz val="10"/>
        <rFont val="Arial"/>
        <family val="2"/>
      </rPr>
      <t xml:space="preserve">   Deaths Due to Malignant Neoplasms by Site Affected, Michigan Residents, 1989</t>
    </r>
  </si>
  <si>
    <r>
      <t>Table 20</t>
    </r>
    <r>
      <rPr>
        <sz val="10"/>
        <rFont val="Arial"/>
        <family val="2"/>
      </rPr>
      <t xml:space="preserve">   Number of Deaths Due to Cerebrovascular Disease by Age, Race, and Sex, Michigan Residents, 1989</t>
    </r>
  </si>
  <si>
    <r>
      <t>Table 21</t>
    </r>
    <r>
      <rPr>
        <sz val="10"/>
        <rFont val="Arial"/>
        <family val="2"/>
      </rPr>
      <t xml:space="preserve">   Cerebrovascular Disease Death Rates by Age, Race, and Sex, Michigan Residents, 1989</t>
    </r>
  </si>
  <si>
    <r>
      <t>Table 22</t>
    </r>
    <r>
      <rPr>
        <sz val="10"/>
        <rFont val="Arial"/>
        <family val="2"/>
      </rPr>
      <t xml:space="preserve">   Deaths Due to Cerebrovascular Disease by Ancestry, Michigan Residents, 1989</t>
    </r>
  </si>
  <si>
    <r>
      <t>Table 23</t>
    </r>
    <r>
      <rPr>
        <sz val="10"/>
        <rFont val="Arial"/>
        <family val="2"/>
      </rPr>
      <t xml:space="preserve">   Age-Adjusted Cerebrovascular Disease Death Rates by Race and Sex, Michigan and United States Residents, 1970 - 1989</t>
    </r>
  </si>
  <si>
    <r>
      <t>Table 24</t>
    </r>
    <r>
      <rPr>
        <sz val="10"/>
        <rFont val="Arial"/>
        <family val="2"/>
      </rPr>
      <t xml:space="preserve">   Deaths Due to Cerebrovascular Disease by Specific Cause, Michigan Residents, 1989</t>
    </r>
  </si>
  <si>
    <r>
      <t>Table 25</t>
    </r>
    <r>
      <rPr>
        <sz val="10"/>
        <rFont val="Arial"/>
        <family val="2"/>
      </rPr>
      <t xml:space="preserve">   Number of Deaths Due to Accidents by Age, Race, and Sex, Michigan Residents, 1989</t>
    </r>
  </si>
  <si>
    <r>
      <t>Table 26</t>
    </r>
    <r>
      <rPr>
        <sz val="10"/>
        <rFont val="Arial"/>
        <family val="2"/>
      </rPr>
      <t xml:space="preserve">   Accident Death Rates by Age, Race and Sex, Michigan Residents, 1989</t>
    </r>
  </si>
  <si>
    <r>
      <t>Table 27</t>
    </r>
    <r>
      <rPr>
        <sz val="10"/>
        <rFont val="Arial"/>
        <family val="2"/>
      </rPr>
      <t xml:space="preserve">   Deaths Due to Accidents by Ancestry, Michigan Residents, 1989</t>
    </r>
  </si>
  <si>
    <r>
      <t>Table 28</t>
    </r>
    <r>
      <rPr>
        <sz val="10"/>
        <rFont val="Arial"/>
        <family val="2"/>
      </rPr>
      <t xml:space="preserve">   Age-Adjusted Accident Death Rates by Race and Sex, Michigan and United States Residents, 1970 - 1989</t>
    </r>
  </si>
  <si>
    <t>Table 2.29</t>
  </si>
  <si>
    <r>
      <t>Table 29</t>
    </r>
    <r>
      <rPr>
        <sz val="10"/>
        <rFont val="Arial"/>
        <family val="2"/>
      </rPr>
      <t xml:space="preserve">   Deaths Due to Accidents by Place of Injury, Michigan Residents, 1989</t>
    </r>
  </si>
  <si>
    <t>Table 2.30</t>
  </si>
  <si>
    <r>
      <t>Table 30</t>
    </r>
    <r>
      <rPr>
        <sz val="10"/>
        <rFont val="Arial"/>
        <family val="2"/>
      </rPr>
      <t xml:space="preserve">   Deaths Due to Accidents by Type of Accident, Michigan Residents , 1989</t>
    </r>
  </si>
  <si>
    <t>Table 2.31</t>
  </si>
  <si>
    <r>
      <t>Table 31</t>
    </r>
    <r>
      <rPr>
        <sz val="10"/>
        <rFont val="Arial"/>
        <family val="2"/>
      </rPr>
      <t xml:space="preserve">   Deaths Due to Accidents by Age at Death and Type of Accident, Michigan Residents, 1989</t>
    </r>
  </si>
  <si>
    <t>Table 2.32</t>
  </si>
  <si>
    <r>
      <t>Table 32</t>
    </r>
    <r>
      <rPr>
        <sz val="10"/>
        <rFont val="Arial"/>
        <family val="2"/>
      </rPr>
      <t xml:space="preserve">   Deaths From Motor Vehicle Accidents by Person Injured and Age at Death, Michigan Residents, 1989</t>
    </r>
  </si>
  <si>
    <r>
      <t>Table 33</t>
    </r>
    <r>
      <rPr>
        <sz val="10"/>
        <rFont val="Arial"/>
        <family val="2"/>
      </rPr>
      <t xml:space="preserve">   Deaths Due to Chronic Obstructive Pulmonary Diseases and Allied Conditions by Age, Race, and Sex, Michigan Residents, 1989</t>
    </r>
  </si>
  <si>
    <r>
      <t>Table 34</t>
    </r>
    <r>
      <rPr>
        <sz val="10"/>
        <rFont val="Arial"/>
        <family val="2"/>
      </rPr>
      <t xml:space="preserve">   Death Rates for Deaths Due to Chronic Obstructive Pulmonary Diseases and Allied Conditions by Age, Race, and Sex, Michigan Residents, 1989</t>
    </r>
  </si>
  <si>
    <r>
      <t>Table 35</t>
    </r>
    <r>
      <rPr>
        <sz val="10"/>
        <rFont val="Arial"/>
        <family val="2"/>
      </rPr>
      <t xml:space="preserve">   Deaths Due to Chronic Obstructive Pulmonary Diseases by Ancestry, Michigan Residents, 1989</t>
    </r>
  </si>
  <si>
    <r>
      <t>Table 36</t>
    </r>
    <r>
      <rPr>
        <sz val="10"/>
        <rFont val="Arial"/>
        <family val="2"/>
      </rPr>
      <t xml:space="preserve">   Age-Adjusted Death Rates for Deaths Due to Chronic Obstructive Pulmonary Diseases and Allied Conditions by Race and Sex, Michigan and United States Residents, 1970 - 1989</t>
    </r>
  </si>
  <si>
    <r>
      <t>Table 37</t>
    </r>
    <r>
      <rPr>
        <sz val="10"/>
        <rFont val="Arial"/>
        <family val="2"/>
      </rPr>
      <t xml:space="preserve">   Deaths Due to Chronic Obstructive Pulmonary Diseases and Allied Conditions by Specific Cause, Michigan Residents, 1989</t>
    </r>
  </si>
  <si>
    <r>
      <t>Table 38</t>
    </r>
    <r>
      <rPr>
        <sz val="10"/>
        <rFont val="Arial"/>
        <family val="2"/>
      </rPr>
      <t xml:space="preserve">   Number of Deaths Due to Pneumonia and Influenza by Age, Race, and Sex, Michigan Residents, 1989</t>
    </r>
  </si>
  <si>
    <r>
      <t>Table 39</t>
    </r>
    <r>
      <rPr>
        <sz val="10"/>
        <rFont val="Arial"/>
        <family val="2"/>
      </rPr>
      <t xml:space="preserve">   Pneumonia and Influenza Death Rates by Age, Race, and Sex, Michigan Residents, 1989</t>
    </r>
  </si>
  <si>
    <r>
      <t>Table 40</t>
    </r>
    <r>
      <rPr>
        <sz val="10"/>
        <rFont val="Arial"/>
        <family val="2"/>
      </rPr>
      <t xml:space="preserve">   Deaths Due to Pneumonia and Influenza by Ancestry, Michigan Residents, 1989</t>
    </r>
  </si>
  <si>
    <r>
      <t>Table 41</t>
    </r>
    <r>
      <rPr>
        <sz val="10"/>
        <rFont val="Arial"/>
        <family val="2"/>
      </rPr>
      <t xml:space="preserve">   Age-Adjusted Pneumonia and Influenza Death Rates by Race and Sex, Michigan and United States Residents, 1970 - 1989</t>
    </r>
  </si>
  <si>
    <t>Table 2.42</t>
  </si>
  <si>
    <r>
      <t>Table 42</t>
    </r>
    <r>
      <rPr>
        <sz val="10"/>
        <rFont val="Arial"/>
        <family val="2"/>
      </rPr>
      <t xml:space="preserve">   Deaths Due to Pneumonia and Influenza by Specific Cause, Michigan Residents, 1989</t>
    </r>
  </si>
  <si>
    <r>
      <t>Table 43</t>
    </r>
    <r>
      <rPr>
        <sz val="10"/>
        <rFont val="Arial"/>
        <family val="2"/>
      </rPr>
      <t xml:space="preserve">   Number of Deaths Due to Diabetes Mellitus by Age, Race, and Sex, Michigan Residents, 1989</t>
    </r>
  </si>
  <si>
    <r>
      <t>Table 44</t>
    </r>
    <r>
      <rPr>
        <sz val="10"/>
        <rFont val="Arial"/>
        <family val="2"/>
      </rPr>
      <t xml:space="preserve">   Diabetes Mellitus Death Rates by Age, Race, and Sex, Michigan Residents, 1989</t>
    </r>
  </si>
  <si>
    <r>
      <t>Table 45</t>
    </r>
    <r>
      <rPr>
        <sz val="10"/>
        <rFont val="Arial"/>
        <family val="2"/>
      </rPr>
      <t xml:space="preserve">   Deaths Due to Diabetes Mellitus by Ancestry, Michigan Residents, 1989</t>
    </r>
  </si>
  <si>
    <r>
      <t>Table 46</t>
    </r>
    <r>
      <rPr>
        <sz val="10"/>
        <rFont val="Arial"/>
        <family val="2"/>
      </rPr>
      <t xml:space="preserve">   Age-Adjusted Diabetes Mellitus Death Rates by Race and Sex, Michigan and United States Residents, 1970 - 1989</t>
    </r>
  </si>
  <si>
    <r>
      <t>Table 47</t>
    </r>
    <r>
      <rPr>
        <sz val="10"/>
        <rFont val="Arial"/>
        <family val="2"/>
      </rPr>
      <t xml:space="preserve">   Deaths Due to Diabetes Mellitus by Specific Cause, Michigan Residents, 1989</t>
    </r>
  </si>
  <si>
    <r>
      <t>Table 48</t>
    </r>
    <r>
      <rPr>
        <sz val="10"/>
        <rFont val="Arial"/>
        <family val="2"/>
      </rPr>
      <t xml:space="preserve">   Deaths Due to Chronic Liver Disease and Cirrhosis by Age, Race, and Sex, Michigan Residents, 1989</t>
    </r>
  </si>
  <si>
    <r>
      <t>Table 49</t>
    </r>
    <r>
      <rPr>
        <sz val="10"/>
        <rFont val="Arial"/>
        <family val="2"/>
      </rPr>
      <t xml:space="preserve">   Death Rates for Deaths Due to Chronic Liver Disease and Cirrhosis by Age, Race, and Sex, Michigan Residents, 1989</t>
    </r>
  </si>
  <si>
    <r>
      <t>Table 50</t>
    </r>
    <r>
      <rPr>
        <sz val="10"/>
        <rFont val="Arial"/>
        <family val="2"/>
      </rPr>
      <t xml:space="preserve">   Chronic Liver Disease and Cirrhosis Deaths by Ancestry, Michigan Residents, 1989</t>
    </r>
  </si>
  <si>
    <r>
      <t>Table 51</t>
    </r>
    <r>
      <rPr>
        <sz val="10"/>
        <rFont val="Arial"/>
        <family val="2"/>
      </rPr>
      <t xml:space="preserve">   Age-Adjusted Death Rates for Deaths Due to Chronic Liver Disease and Cirrhosis by Race and Sex, Michigan and United States Residents, 1970 - 1989</t>
    </r>
  </si>
  <si>
    <r>
      <t>Table 52</t>
    </r>
    <r>
      <rPr>
        <sz val="10"/>
        <rFont val="Arial"/>
        <family val="2"/>
      </rPr>
      <t xml:space="preserve">   Deaths Due to Chronic Liver Disease and Cirrhosis by Specific Cause, Michigan Residents, 1989</t>
    </r>
  </si>
  <si>
    <r>
      <t>Table 53</t>
    </r>
    <r>
      <rPr>
        <sz val="10"/>
        <rFont val="Arial"/>
        <family val="2"/>
      </rPr>
      <t xml:space="preserve">   Deaths Due to Homicide by Age, Race and Sex, Michigan Residents, 1989</t>
    </r>
  </si>
  <si>
    <r>
      <t>Table 54</t>
    </r>
    <r>
      <rPr>
        <sz val="10"/>
        <rFont val="Arial"/>
        <family val="2"/>
      </rPr>
      <t xml:space="preserve">   Homicide Death Rates by Age, Race, and Sex, Michigan Residents, 1989</t>
    </r>
  </si>
  <si>
    <r>
      <t>Table 55</t>
    </r>
    <r>
      <rPr>
        <sz val="10"/>
        <rFont val="Arial"/>
        <family val="2"/>
      </rPr>
      <t xml:space="preserve">   Deaths Due to Homicide by Ancestry, Michigan Residents, 1989</t>
    </r>
  </si>
  <si>
    <r>
      <t>Table 56</t>
    </r>
    <r>
      <rPr>
        <sz val="10"/>
        <rFont val="Arial"/>
        <family val="2"/>
      </rPr>
      <t xml:space="preserve">   Age-Adjusted Homicide Death Rates by Race and Sex, Michigan and United States Residents, 1970 - 1989</t>
    </r>
  </si>
  <si>
    <r>
      <t>Table 57</t>
    </r>
    <r>
      <rPr>
        <sz val="10"/>
        <rFont val="Arial"/>
        <family val="2"/>
      </rPr>
      <t xml:space="preserve">   Deaths Due to Homicide by Specific Cause, Michigan Residents, 1989</t>
    </r>
  </si>
  <si>
    <r>
      <t>Table 58</t>
    </r>
    <r>
      <rPr>
        <sz val="10"/>
        <rFont val="Arial"/>
        <family val="2"/>
      </rPr>
      <t xml:space="preserve">   Deaths Due to Suicide by Age, Race, and Sex, Michigan Residents, 1989</t>
    </r>
  </si>
  <si>
    <r>
      <t>Table 59</t>
    </r>
    <r>
      <rPr>
        <sz val="10"/>
        <rFont val="Arial"/>
        <family val="2"/>
      </rPr>
      <t xml:space="preserve">   Death Rates Due to Suicide by Age, Race, and Sex, Michigan Residents, 1989</t>
    </r>
  </si>
  <si>
    <r>
      <t xml:space="preserve">Table 60 </t>
    </r>
    <r>
      <rPr>
        <sz val="10"/>
        <rFont val="Arial"/>
        <family val="2"/>
      </rPr>
      <t xml:space="preserve">  Suicide Deaths by Ancestry, Michigan Residents, 1989</t>
    </r>
  </si>
  <si>
    <r>
      <t>Table 61</t>
    </r>
    <r>
      <rPr>
        <sz val="10"/>
        <rFont val="Arial"/>
        <family val="2"/>
      </rPr>
      <t xml:space="preserve">   Age-Adjusted Suicide Death Rates by Race and Sex, Michigan and United States Residents, 1970 - 1989</t>
    </r>
  </si>
  <si>
    <r>
      <t>Table 62</t>
    </r>
    <r>
      <rPr>
        <sz val="10"/>
        <rFont val="Arial"/>
        <family val="2"/>
      </rPr>
      <t xml:space="preserve">   Deaths Due to Suicide by Detailed Cause, Michigan Residents, 1989</t>
    </r>
  </si>
  <si>
    <r>
      <t>Table Prob1</t>
    </r>
    <r>
      <rPr>
        <sz val="10"/>
        <rFont val="Arial"/>
        <family val="2"/>
      </rPr>
      <t xml:space="preserve">   Probability at Birth of Eventual Death Due to Selected Conditions:</t>
    </r>
  </si>
  <si>
    <r>
      <t>Table YrsGained</t>
    </r>
    <r>
      <rPr>
        <sz val="10"/>
        <rFont val="Arial"/>
        <family val="2"/>
      </rPr>
      <t xml:space="preserve">   Years Gained in Life Expectancy for Selected Diseases:</t>
    </r>
  </si>
  <si>
    <r>
      <t>Table 81</t>
    </r>
    <r>
      <rPr>
        <sz val="10"/>
        <rFont val="Arial"/>
        <family val="2"/>
      </rPr>
      <t xml:space="preserve">   Deaths from Selected Infectious and Parasitic Diseases, Michigan Residents, 1989</t>
    </r>
  </si>
  <si>
    <r>
      <t>Table 82</t>
    </r>
    <r>
      <rPr>
        <sz val="10"/>
        <rFont val="Arial"/>
        <family val="2"/>
      </rPr>
      <t xml:space="preserve">   Deaths Due to Infectious and Parasitic Diseases by Age, Race and Sex, Michigan Residents, 1989</t>
    </r>
  </si>
  <si>
    <r>
      <t>Table 83</t>
    </r>
    <r>
      <rPr>
        <sz val="10"/>
        <rFont val="Arial"/>
        <family val="2"/>
      </rPr>
      <t xml:space="preserve">   Infectious and Parasitic Disease Death Rates by Age, Race and Sex, Michigan Residents, 1989</t>
    </r>
  </si>
  <si>
    <r>
      <t>Table 84</t>
    </r>
    <r>
      <rPr>
        <sz val="10"/>
        <rFont val="Arial"/>
        <family val="2"/>
      </rPr>
      <t xml:space="preserve">   Deaths Due to Injury at Work by Place of Injury, Michigan Residents, 1989</t>
    </r>
  </si>
  <si>
    <r>
      <t>Table 85</t>
    </r>
    <r>
      <rPr>
        <sz val="10"/>
        <rFont val="Arial"/>
        <family val="2"/>
      </rPr>
      <t xml:space="preserve">   Deaths Due to Injury at Work by Cause of Death, Michigan Residents, 1989</t>
    </r>
  </si>
  <si>
    <r>
      <t>Table 86</t>
    </r>
    <r>
      <rPr>
        <sz val="10"/>
        <rFont val="Arial"/>
        <family val="2"/>
      </rPr>
      <t xml:space="preserve">   Life Expectancy at Birth by Sex, Michigan and United States Residents, Selected Years, 1901 - 1989</t>
    </r>
  </si>
  <si>
    <r>
      <t>Table 87</t>
    </r>
    <r>
      <rPr>
        <sz val="10"/>
        <rFont val="Arial"/>
        <family val="2"/>
      </rPr>
      <t xml:space="preserve">   Life Expectancy at Birth by Sex and Race, Michigan Residents, Selected Years, 1950 - 1989</t>
    </r>
  </si>
  <si>
    <r>
      <t>Table 88</t>
    </r>
    <r>
      <rPr>
        <sz val="10"/>
        <rFont val="Arial"/>
        <family val="2"/>
      </rPr>
      <t xml:space="preserve">   Michigan Resident Deaths Occurring Outside Michigan by Place of Occurrence and Occurring in Michigan to Non-Michigan Residentsby Place of Residence, 1989</t>
    </r>
  </si>
  <si>
    <r>
      <t>Table 89</t>
    </r>
    <r>
      <rPr>
        <sz val="10"/>
        <rFont val="Arial"/>
        <family val="2"/>
      </rPr>
      <t xml:space="preserve">   Years of Potential Life Lost Below Age 65, Due to the Ten Leading Causes of Death and Selected Other Causes, Michigan Residents, 1989</t>
    </r>
  </si>
  <si>
    <t>Due to the Ten Leading Causes of Death and Selected Other Causes</t>
  </si>
  <si>
    <t>Diabetes with Peripheral Circulatory Disorders</t>
  </si>
  <si>
    <t>Diabetes with Renal Manifestations</t>
  </si>
  <si>
    <t>Diabetes with Ketoacidosis</t>
  </si>
  <si>
    <t>Diabetes with Coma</t>
  </si>
  <si>
    <t>Diabetes with Other Specified Manifestations</t>
  </si>
  <si>
    <t>Diabetes with Neurological Manifestations</t>
  </si>
  <si>
    <t>Diabetes with Ophthalmic Manifestations</t>
  </si>
  <si>
    <t>Diabetes with Unspecified Complications</t>
  </si>
  <si>
    <t>Table 2.50</t>
  </si>
  <si>
    <t>Table 2.51</t>
  </si>
  <si>
    <t>571.5</t>
  </si>
  <si>
    <t>Cirrhosis of Liver Without Mention of Alcohol</t>
  </si>
  <si>
    <t>571.2</t>
  </si>
  <si>
    <t>Alcoholic Cirrhosis of Liver</t>
  </si>
  <si>
    <t>571.0</t>
  </si>
  <si>
    <t>Alcoholic Fatty Liver</t>
  </si>
  <si>
    <t>571.3</t>
  </si>
  <si>
    <t>Alcoholic Liver Damage, Unspecified</t>
  </si>
  <si>
    <t>571.1</t>
  </si>
  <si>
    <t>Acute Alcoholic Hepatitis</t>
  </si>
  <si>
    <t>571.6</t>
  </si>
  <si>
    <t>Biliary Cirrhosis</t>
  </si>
  <si>
    <t>571.4</t>
  </si>
  <si>
    <t>Chronic Hepatitis</t>
  </si>
  <si>
    <t>571.8</t>
  </si>
  <si>
    <t>Other Chronic Nonalcoholic Liver Disease</t>
  </si>
  <si>
    <t>571.9</t>
  </si>
  <si>
    <t xml:space="preserve">                           Michigan Residents, 1989</t>
  </si>
  <si>
    <t>269</t>
  </si>
  <si>
    <t>Suicide by All Other and Unspecified Firearms</t>
  </si>
  <si>
    <t>267</t>
  </si>
  <si>
    <t xml:space="preserve">Suicide by Hanging, Strangulation and Suffocation </t>
  </si>
  <si>
    <t>264</t>
  </si>
  <si>
    <t>Suicide by Drugs, Medicaments, and Biologicals</t>
  </si>
  <si>
    <t>266</t>
  </si>
  <si>
    <t>Suicide by Gases and Vapors</t>
  </si>
  <si>
    <t>270</t>
  </si>
  <si>
    <t>268</t>
  </si>
  <si>
    <t>Suicide by Handguns</t>
  </si>
  <si>
    <t>265</t>
  </si>
  <si>
    <t>Suicide by Other Solid or Liquid Substances</t>
  </si>
  <si>
    <t>272</t>
  </si>
  <si>
    <t>Assault by Other and Unspecified Firearms</t>
  </si>
  <si>
    <t>274</t>
  </si>
  <si>
    <t>273</t>
  </si>
  <si>
    <t>Assault by Cutting and Piercing Instrument</t>
  </si>
  <si>
    <t>276</t>
  </si>
  <si>
    <t>271</t>
  </si>
  <si>
    <t>Assault by Handgun</t>
  </si>
  <si>
    <t>AGE</t>
  </si>
  <si>
    <t>OTHER</t>
  </si>
  <si>
    <t>1-19 Years</t>
  </si>
  <si>
    <t>20-44 Years</t>
  </si>
  <si>
    <t>45-64 Years</t>
  </si>
  <si>
    <t>65 or Over</t>
  </si>
  <si>
    <t>Table 2.69</t>
  </si>
  <si>
    <t>Infectious and Parasitic Diseases Death Rates</t>
  </si>
  <si>
    <t xml:space="preserve">       by Age, Race, and Sex,</t>
  </si>
  <si>
    <t>038</t>
  </si>
  <si>
    <t>Septicemia</t>
  </si>
  <si>
    <t>110-118</t>
  </si>
  <si>
    <t>Mycoses</t>
  </si>
  <si>
    <t>010-018</t>
  </si>
  <si>
    <t>Tuberculosis</t>
  </si>
  <si>
    <t>070</t>
  </si>
  <si>
    <t>Viral Hepatitis</t>
  </si>
  <si>
    <t>136.3</t>
  </si>
  <si>
    <t>Pneumocystosis</t>
  </si>
  <si>
    <t>Sarcoidosis</t>
  </si>
  <si>
    <t>036</t>
  </si>
  <si>
    <t>Meningococcal Infection</t>
  </si>
  <si>
    <t>054</t>
  </si>
  <si>
    <t>Herpes Simplex</t>
  </si>
  <si>
    <t>040.0</t>
  </si>
  <si>
    <t>Gas Gangrene</t>
  </si>
  <si>
    <t>Late Effects of Tuberculosis</t>
  </si>
  <si>
    <t>046</t>
  </si>
  <si>
    <t>Slow Virus Infection of Central</t>
  </si>
  <si>
    <t xml:space="preserve">  Nervous System</t>
  </si>
  <si>
    <t>053</t>
  </si>
  <si>
    <t>Herpes Zoster</t>
  </si>
  <si>
    <t>052</t>
  </si>
  <si>
    <t>Chickenpox</t>
  </si>
  <si>
    <t>Residual</t>
  </si>
  <si>
    <t>All Other Infectious and</t>
  </si>
  <si>
    <t>000-139</t>
  </si>
  <si>
    <t xml:space="preserve">  Parasitic Diseases</t>
  </si>
  <si>
    <t xml:space="preserve">                Deaths Due to Injury at Work by Cause of Death,</t>
  </si>
  <si>
    <t>E810-E819</t>
  </si>
  <si>
    <t>Motor Vehicle Traffic Accidents</t>
  </si>
  <si>
    <t>E960-E978</t>
  </si>
  <si>
    <t>Homicide and Legal Intervention</t>
  </si>
  <si>
    <t>E919</t>
  </si>
  <si>
    <t>Accidents Caused by Machinery</t>
  </si>
  <si>
    <t>E880-E888</t>
  </si>
  <si>
    <t>E925</t>
  </si>
  <si>
    <t>E916</t>
  </si>
  <si>
    <t>Struck Accidentally by Falling Object</t>
  </si>
  <si>
    <t>E840-E845</t>
  </si>
  <si>
    <t>E820-E825</t>
  </si>
  <si>
    <t>E950-E959</t>
  </si>
  <si>
    <t>Suicide</t>
  </si>
  <si>
    <t>E913</t>
  </si>
  <si>
    <t>Accidental Mechanical Suffocation</t>
  </si>
  <si>
    <t>E910</t>
  </si>
  <si>
    <t>Accidental Drowning &amp; Submersion</t>
  </si>
  <si>
    <t>E860-E869</t>
  </si>
  <si>
    <t>E890-E899</t>
  </si>
  <si>
    <t>Accident Caused by Fire and Flames</t>
  </si>
  <si>
    <t>E928</t>
  </si>
  <si>
    <t>Other &amp; Unspecified Environmental &amp; Accidental Causes</t>
  </si>
  <si>
    <t>E800-E949</t>
  </si>
  <si>
    <t>Deaths Due to Chronic Liver Disease and Cirrhosis by Age, Race, and Sex</t>
  </si>
  <si>
    <t>Table 2.48</t>
  </si>
  <si>
    <t>Table 2.49</t>
  </si>
  <si>
    <t>Death Rates for Deaths Due to Chronic Liver Disease and Cirrhosis by Age, Race, and Sex</t>
  </si>
  <si>
    <t>Chronic Liver Disease and Cirrhosis Deaths by Ancestry</t>
  </si>
  <si>
    <t>Age-Adjusted Death Rates for Deaths Due to Chronic Liver Disease and Cirrhosis by Race and Sex,</t>
  </si>
  <si>
    <t>Table 2.52</t>
  </si>
  <si>
    <t>Deaths Due to Chronic Liver Disease and Cirrhosis by Specific Cause,</t>
  </si>
  <si>
    <t>Unspecified Chronic Liver Disease Without Mention of Alcohol</t>
  </si>
  <si>
    <t>Deaths Due to Homicide by Age, Race and Sex</t>
  </si>
  <si>
    <t>Table 2.53</t>
  </si>
  <si>
    <t>Table 2.54</t>
  </si>
  <si>
    <t>Homicide Death Rates by Age, Race, and Sex</t>
  </si>
  <si>
    <t>Table 2.55</t>
  </si>
  <si>
    <t>Deaths Due to Homicide by Ancestry</t>
  </si>
  <si>
    <t>Table 2.56</t>
  </si>
  <si>
    <t>Age-Adjusted Homicide Death Rates by Race and Sex,</t>
  </si>
  <si>
    <t>Table 2.57</t>
  </si>
  <si>
    <t>Deaths Due to Homicide by Specific Cause</t>
  </si>
  <si>
    <t>Assault by all other Means and Late Effects of Injury Purposely Inflicted by Other Person</t>
  </si>
  <si>
    <t>Other Legal Intervention and Late Effects of Injury due to Legal Intervention</t>
  </si>
  <si>
    <t>Table 2.58</t>
  </si>
  <si>
    <t>Deaths Due to Suicide by Age, Race, and Sex</t>
  </si>
  <si>
    <t>Table 2.59</t>
  </si>
  <si>
    <t>Death Rates Due to Suicide by Age, Race, and Sex</t>
  </si>
  <si>
    <t>Table 2.60</t>
  </si>
  <si>
    <t>Suicide Deaths by Ancestry</t>
  </si>
  <si>
    <t>Table 2.61</t>
  </si>
  <si>
    <t>Age-Adjusted Suicide Death Rates by Race and Sex,</t>
  </si>
  <si>
    <t>Suicide by All Other Means and Late Effects of Self-Inflicted Injury</t>
  </si>
  <si>
    <t>Table 2.62</t>
  </si>
  <si>
    <t>Deaths Due to Suicide by Detailed Cause</t>
  </si>
  <si>
    <t>DISEASE CATEGORY</t>
  </si>
  <si>
    <t>PROBABILITY AT BIRTH OF EVENTUAL DEATH DUE TO CONDITION FOR:</t>
  </si>
  <si>
    <t>MALES</t>
  </si>
  <si>
    <t>FEMALES</t>
  </si>
  <si>
    <t>Diseases of the Heart</t>
  </si>
  <si>
    <t>Malignant Neoplasms</t>
  </si>
  <si>
    <t>Cerebrovascular Diseases</t>
  </si>
  <si>
    <t>Accidents and Adverse Effects</t>
  </si>
  <si>
    <t>Chronic Obstructive Pulomnary Diseases and Allied Conditions</t>
  </si>
  <si>
    <t>Pneumonia and Influenza</t>
  </si>
  <si>
    <t>Diabetes Mellitus</t>
  </si>
  <si>
    <t>Chronic Liver Disease and Cirrhosis</t>
  </si>
  <si>
    <t>Homicide</t>
  </si>
  <si>
    <t>All Other Causes</t>
  </si>
  <si>
    <t>YEARS GAINED IN LIFE EXPECTANCY FOR:</t>
  </si>
  <si>
    <t>All Causes of Infant Mortality</t>
  </si>
  <si>
    <t>ICD List Number</t>
  </si>
  <si>
    <t>Frequency</t>
  </si>
  <si>
    <r>
      <t xml:space="preserve">Note: Detailed list of the 9th Revision of the </t>
    </r>
    <r>
      <rPr>
        <u val="single"/>
        <sz val="10"/>
        <rFont val="Arial"/>
        <family val="2"/>
      </rPr>
      <t>International Classification of Diseases</t>
    </r>
    <r>
      <rPr>
        <sz val="10"/>
        <rFont val="Arial"/>
        <family val="2"/>
      </rPr>
      <t>, WHO</t>
    </r>
  </si>
  <si>
    <t>Table 2.81</t>
  </si>
  <si>
    <t>Deaths from Selected Infectious and Parasitic Diseases</t>
  </si>
  <si>
    <t>1 - 19 Years</t>
  </si>
  <si>
    <t>20 - 44 Years</t>
  </si>
  <si>
    <t>45 - 64 Years</t>
  </si>
  <si>
    <t>Deaths Due to Infectious and Parasitic Diseases by Age, Race and Sex</t>
  </si>
  <si>
    <t>Table 2.82</t>
  </si>
  <si>
    <t>Table 2.83</t>
  </si>
  <si>
    <t>Infectious and Parasitic Disease Death Rates by Age, Race and Sex</t>
  </si>
  <si>
    <t>Table 2.84</t>
  </si>
  <si>
    <t>Deaths Due to Injury at Work by Place of Injury</t>
  </si>
  <si>
    <t>%</t>
  </si>
  <si>
    <t xml:space="preserve">                               Table 2.85</t>
  </si>
  <si>
    <t>Table 2.86</t>
  </si>
  <si>
    <t>Life Expectancy at Birth by Sex</t>
  </si>
  <si>
    <t>Michigan and United States Residents</t>
  </si>
  <si>
    <t>Selected Years, 1901 - 1989</t>
  </si>
  <si>
    <t>Note: Michigan data for years 1920, 1930 and 1940 are for white persons only. 1989 United States data are provisional. Data for 1981 - 1985 have been revised.</t>
  </si>
  <si>
    <t>Table 2.87</t>
  </si>
  <si>
    <t>Life Expectancy at Birth by Sex and Race</t>
  </si>
  <si>
    <t>Michigan Residents, Selected Years, 1950 - 1989</t>
  </si>
  <si>
    <t>Population Subgroup</t>
  </si>
  <si>
    <t>Note: Data for 1981 - 1985 have been revised.</t>
  </si>
  <si>
    <t>Table 2.88</t>
  </si>
  <si>
    <t>Michigan Resident Deaths</t>
  </si>
  <si>
    <t>Occurring Outside Michigan by Place of Occurrence and Occurring in Michigan to Non-Michigan Residentsby Place of Residence, 1989</t>
  </si>
  <si>
    <t>Geographic Area</t>
  </si>
  <si>
    <t>Residents Occurring Outside Michigan</t>
  </si>
  <si>
    <t>Non-Residents Occurring in Michigan</t>
  </si>
  <si>
    <t>Florida</t>
  </si>
  <si>
    <t>Ohio</t>
  </si>
  <si>
    <t>Indiana</t>
  </si>
  <si>
    <t>Texas</t>
  </si>
  <si>
    <t>Arizona</t>
  </si>
  <si>
    <t>Illinois</t>
  </si>
  <si>
    <t>Minnesota</t>
  </si>
  <si>
    <t>California</t>
  </si>
  <si>
    <t>Tennessee</t>
  </si>
  <si>
    <t>Georgia</t>
  </si>
  <si>
    <t>New York</t>
  </si>
  <si>
    <t>Pennsylvania</t>
  </si>
  <si>
    <t>Canada</t>
  </si>
  <si>
    <t>Wisconsin</t>
  </si>
  <si>
    <t>Other Areas</t>
  </si>
  <si>
    <t>Deaths Due to Chronic Obstructive Pulmonary Diseases</t>
  </si>
  <si>
    <t>174</t>
  </si>
  <si>
    <t>Chronic Airways Obstruction, not elsewhere classified</t>
  </si>
  <si>
    <t>171</t>
  </si>
  <si>
    <t>Emphysema</t>
  </si>
  <si>
    <t>172</t>
  </si>
  <si>
    <t>Asthma</t>
  </si>
  <si>
    <t>170</t>
  </si>
  <si>
    <t>Chronic Bronchitis</t>
  </si>
  <si>
    <t>169</t>
  </si>
  <si>
    <t>Bronchitis, not Specified as Acute or Chronic</t>
  </si>
  <si>
    <t>173</t>
  </si>
  <si>
    <t>Bronchiectasis and Extrinsic Allergic Alveolitis</t>
  </si>
  <si>
    <t>Deaths Due to Pneumonia and Influenza by Specific Cause,</t>
  </si>
  <si>
    <t>167</t>
  </si>
  <si>
    <t>Pneumonia due to Other and Unspecified Organism</t>
  </si>
  <si>
    <t>165</t>
  </si>
  <si>
    <t>Pneumococcal and Other Bacterial Pneumonia</t>
  </si>
  <si>
    <t>166</t>
  </si>
  <si>
    <t>Bronchopneumonia, Organism Unspecified</t>
  </si>
  <si>
    <t>168</t>
  </si>
  <si>
    <t>Influenza</t>
  </si>
  <si>
    <t>164</t>
  </si>
  <si>
    <t>Viral Pneumonia</t>
  </si>
  <si>
    <t>Table 2.36</t>
  </si>
  <si>
    <t>Number of Deaths Due to Accidents by Age, Race, and Sex</t>
  </si>
  <si>
    <t>Age</t>
  </si>
  <si>
    <t>American</t>
  </si>
  <si>
    <t>African</t>
  </si>
  <si>
    <t>European</t>
  </si>
  <si>
    <t>Hispanic</t>
  </si>
  <si>
    <t>Other</t>
  </si>
  <si>
    <t>Unknown</t>
  </si>
  <si>
    <t>Total</t>
  </si>
  <si>
    <t xml:space="preserve">    90+</t>
  </si>
  <si>
    <t xml:space="preserve">  Total</t>
  </si>
  <si>
    <t>Michigan Residents, 1989</t>
  </si>
  <si>
    <t>_</t>
  </si>
  <si>
    <t>WHITE</t>
  </si>
  <si>
    <t>BLACK</t>
  </si>
  <si>
    <t>TOTAL</t>
  </si>
  <si>
    <t>Under 1</t>
  </si>
  <si>
    <t>All Ages</t>
  </si>
  <si>
    <t>Not Stated</t>
  </si>
  <si>
    <t>1970</t>
  </si>
  <si>
    <t>1971</t>
  </si>
  <si>
    <t>1972</t>
  </si>
  <si>
    <t>1973</t>
  </si>
  <si>
    <t>1974</t>
  </si>
  <si>
    <t>1975</t>
  </si>
  <si>
    <t>1976</t>
  </si>
  <si>
    <t>1977</t>
  </si>
  <si>
    <t>1978</t>
  </si>
  <si>
    <t>1979</t>
  </si>
  <si>
    <t>1980</t>
  </si>
  <si>
    <t>1981</t>
  </si>
  <si>
    <t>1982</t>
  </si>
  <si>
    <t>1983</t>
  </si>
  <si>
    <t>1984</t>
  </si>
  <si>
    <t>1985</t>
  </si>
  <si>
    <t>1986</t>
  </si>
  <si>
    <t>1987</t>
  </si>
  <si>
    <t>1988</t>
  </si>
  <si>
    <t>1989</t>
  </si>
  <si>
    <t>Table 2.3</t>
  </si>
  <si>
    <t xml:space="preserve">       Michigan Residents, 1989</t>
  </si>
  <si>
    <t xml:space="preserve">  Under 1</t>
  </si>
  <si>
    <t xml:space="preserve">  90+</t>
  </si>
  <si>
    <t xml:space="preserve"> All Ages</t>
  </si>
  <si>
    <t>Under 1 Year</t>
  </si>
  <si>
    <t xml:space="preserve">  Mich.</t>
  </si>
  <si>
    <t xml:space="preserve">  U.S.</t>
  </si>
  <si>
    <t xml:space="preserve"> 1</t>
  </si>
  <si>
    <t xml:space="preserve">  Diseases of the Heart</t>
  </si>
  <si>
    <t xml:space="preserve"> 2</t>
  </si>
  <si>
    <t xml:space="preserve">  Malignant Neoplasms</t>
  </si>
  <si>
    <t xml:space="preserve"> 3</t>
  </si>
  <si>
    <t xml:space="preserve">  Cerebrovascular Diseases</t>
  </si>
  <si>
    <t xml:space="preserve"> 4</t>
  </si>
  <si>
    <t xml:space="preserve">  Accidents and Adverse Effects</t>
  </si>
  <si>
    <t xml:space="preserve"> 5</t>
  </si>
  <si>
    <t xml:space="preserve"> 6</t>
  </si>
  <si>
    <t xml:space="preserve">  Pneumonia and Influenza</t>
  </si>
  <si>
    <t xml:space="preserve"> 7</t>
  </si>
  <si>
    <t xml:space="preserve">  Diabetes Mellitus</t>
  </si>
  <si>
    <t xml:space="preserve"> 8</t>
  </si>
  <si>
    <t xml:space="preserve">  Chronic Liver Disease and Cirrhosis</t>
  </si>
  <si>
    <t xml:space="preserve"> 9</t>
  </si>
  <si>
    <t xml:space="preserve">  Homicide</t>
  </si>
  <si>
    <t>10</t>
  </si>
  <si>
    <t xml:space="preserve">  Suicide</t>
  </si>
  <si>
    <t xml:space="preserve">  Sub Total</t>
  </si>
  <si>
    <t xml:space="preserve">  All Other Causes</t>
  </si>
  <si>
    <t xml:space="preserve"> Age in Years</t>
  </si>
  <si>
    <t>Table 2.10</t>
  </si>
  <si>
    <t>All Races</t>
  </si>
  <si>
    <t>Male</t>
  </si>
  <si>
    <t>Female</t>
  </si>
  <si>
    <t>White</t>
  </si>
  <si>
    <t>Black</t>
  </si>
  <si>
    <t>All Other</t>
  </si>
  <si>
    <t xml:space="preserve">--- </t>
  </si>
  <si>
    <t>Table 2.1</t>
  </si>
  <si>
    <t>Michigan and United States Residents, 1970-1989</t>
  </si>
  <si>
    <t>Deaths by Age, Sex, and Marital Status,</t>
  </si>
  <si>
    <t xml:space="preserve">  Under 15</t>
  </si>
  <si>
    <t xml:space="preserve">  85+</t>
  </si>
  <si>
    <t xml:space="preserve">  Unknown</t>
  </si>
  <si>
    <t xml:space="preserve">  All Ages</t>
  </si>
  <si>
    <t xml:space="preserve">Number of Deaths and Crude Death Rates, </t>
  </si>
  <si>
    <t>United States</t>
  </si>
  <si>
    <t>Year</t>
  </si>
  <si>
    <t>Michigan</t>
  </si>
  <si>
    <t>Number</t>
  </si>
  <si>
    <t>Rate</t>
  </si>
  <si>
    <t>Note: 1989 United States data are provisional.</t>
  </si>
  <si>
    <t>Source: Office of the State Registrar and Center for Health Statistics, MDPH</t>
  </si>
  <si>
    <t>Table 2.2</t>
  </si>
  <si>
    <t>Never Married</t>
  </si>
  <si>
    <t>Divorced</t>
  </si>
  <si>
    <t>Widower</t>
  </si>
  <si>
    <t>Married</t>
  </si>
  <si>
    <t>Age in Years</t>
  </si>
  <si>
    <t>Males</t>
  </si>
  <si>
    <t>Widow</t>
  </si>
  <si>
    <t>Females</t>
  </si>
  <si>
    <t xml:space="preserve">  15 - 24</t>
  </si>
  <si>
    <t xml:space="preserve">  25 - 34</t>
  </si>
  <si>
    <t xml:space="preserve">  35 - 44</t>
  </si>
  <si>
    <t xml:space="preserve">  45 - 54</t>
  </si>
  <si>
    <t xml:space="preserve">  55 - 64</t>
  </si>
  <si>
    <t xml:space="preserve">  65 - 74</t>
  </si>
  <si>
    <t xml:space="preserve">  75 - 84</t>
  </si>
  <si>
    <t>Note: Married includes legally separated.</t>
  </si>
  <si>
    <t>American Indian</t>
  </si>
  <si>
    <t>Arabian Asian</t>
  </si>
  <si>
    <t>Age inYears</t>
  </si>
  <si>
    <t xml:space="preserve">    1 - 4</t>
  </si>
  <si>
    <t xml:space="preserve">    5 - 9</t>
  </si>
  <si>
    <t xml:space="preserve">  10 - 14</t>
  </si>
  <si>
    <t xml:space="preserve">  15 - 19</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</si>
  <si>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</si>
  <si>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</si>
  <si>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</si>
  <si>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</si>
  <si>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</si>
  <si>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</si>
  <si>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</si>
  <si>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</si>
  <si>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</si>
  <si>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</si>
  <si>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</si>
  <si>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</si>
  <si>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</si>
  <si>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85 - 89</t>
  </si>
  <si>
    <t>Median Age at Death</t>
  </si>
  <si>
    <t>Deaths by Age and Ancestry</t>
  </si>
  <si>
    <t>Table 2.4</t>
  </si>
  <si>
    <t>Michigan Residents, 1970-1989</t>
  </si>
  <si>
    <t>Note: Deaths with race not stated included in total column only. Persons of Spanish or of Mexican-American descent are included with white. Other includes Chinese, Japanese, Filipino, Hawaiian and Other Asian or Pacific Islander. Indians from India were counted as "White" from 1970 - 1977 and with "Other" since 1978.</t>
  </si>
  <si>
    <t>Number of Deaths by Race</t>
  </si>
  <si>
    <t xml:space="preserve">  01 - 04</t>
  </si>
  <si>
    <t xml:space="preserve">  05 - 09</t>
  </si>
  <si>
    <t>Median Age at Last Birthday</t>
  </si>
  <si>
    <t>Table 2.5</t>
  </si>
  <si>
    <t>Number of Deaths by Age, Race, and Sex</t>
  </si>
  <si>
    <t>Note: Deaths with race and/or sex not stated are included only in the total column.</t>
  </si>
  <si>
    <t>Table 2.6</t>
  </si>
  <si>
    <t>Death Rates by Age, Race, and Sex</t>
  </si>
  <si>
    <t>All Ages Crude Rate</t>
  </si>
  <si>
    <t>15 - 24 Years</t>
  </si>
  <si>
    <t>25 - 34 Years</t>
  </si>
  <si>
    <t>85 and Over</t>
  </si>
  <si>
    <t>01 - 14</t>
  </si>
  <si>
    <t>15 - 24</t>
  </si>
  <si>
    <t>25 - 34</t>
  </si>
  <si>
    <t>35 - 44</t>
  </si>
  <si>
    <t>45 - 54</t>
  </si>
  <si>
    <t>55 - 64</t>
  </si>
  <si>
    <t>65 - 74</t>
  </si>
  <si>
    <t>75 - 84</t>
  </si>
  <si>
    <t>Age-Adjusted Rate</t>
  </si>
  <si>
    <t>Note: Deaths with race or sex not stated were randomly allocated prior to computation of age-specific death rates. Deaths with age not stated were included in the category 85 and over. Based on age-specific death rates per 100,000 population in specified group. Computed by the direct method, using as the standard population the age distribution of the total population of the United States as enumerated in 1940. Population estimates by race used to compute the rates in this table are from a revised series of population estimates based on a modified race distribution for 1980. The race distribution was modified to be consistent with the racial categories from the 1970 Census and the categories used by state departments of health. This modified race distribution is inconsistent with official published data. (*) Rate is considered statistically unreliable.</t>
  </si>
  <si>
    <t>Table 2.7</t>
  </si>
  <si>
    <t>Other Than White</t>
  </si>
  <si>
    <t>Place</t>
  </si>
  <si>
    <t>Note: Based on age-specific death rates per 100,000 population in specified group.  Computed by the direct method, using as the standard population the age distrubution of the total population of the United States as enumerated in 1940; (see Technical Notes). Michigan rates for 1981 - 1985 have been revised based upon revisions to population estimates. (see Technical Notes). 1989 United States are provisional data.</t>
  </si>
  <si>
    <t>Age-Adjusted Death Rates by Race and Sex</t>
  </si>
  <si>
    <t>Table 2.8</t>
  </si>
  <si>
    <t>Leading Causes of Death and Cause-Specific Rates</t>
  </si>
  <si>
    <t>Michigan and United States Residents, 1989</t>
  </si>
  <si>
    <t xml:space="preserve">  Number of Deaths</t>
  </si>
  <si>
    <t>Cause of Death</t>
  </si>
  <si>
    <t>Rank</t>
  </si>
  <si>
    <t xml:space="preserve">  Chronic Obstructive Pulmonary Diseases and Allied Conditions</t>
  </si>
  <si>
    <t>Note: United States data are estimates based on a 10 percent sample of deaths.</t>
  </si>
  <si>
    <t>Table 2.9</t>
  </si>
  <si>
    <t>Leading Causes of Death and Cause-Specific Rates by Age, Sex and Race</t>
  </si>
  <si>
    <t>Total Population</t>
  </si>
  <si>
    <t>Rank and Cause of Death</t>
  </si>
  <si>
    <t>1. Diseases of the Heart</t>
  </si>
  <si>
    <t>2. Malignant Neoplasms</t>
  </si>
  <si>
    <t>3. Cerebrovascular Diseases</t>
  </si>
  <si>
    <t>4. Accidents</t>
  </si>
  <si>
    <t>5. Chronic Obstructive Pulmonary Diseases and Allied Conditions</t>
  </si>
  <si>
    <t>All Causes</t>
  </si>
  <si>
    <t>1. Certain Conditions Originating in the Perinatal Period</t>
  </si>
  <si>
    <t>2. Congenital Anomalies</t>
  </si>
  <si>
    <t>3. Sudden Infant Death Syndrome</t>
  </si>
  <si>
    <t>5. Diseases of the Heart</t>
  </si>
  <si>
    <t>1. Accidents</t>
  </si>
  <si>
    <t>3. Malignant Neoplasms</t>
  </si>
  <si>
    <t>4. Homicide</t>
  </si>
  <si>
    <t>5. Pneumonia and Influenza</t>
  </si>
  <si>
    <t>1 - 4 Years</t>
  </si>
  <si>
    <t>3. Homicide</t>
  </si>
  <si>
    <t>4. Congenital Anomalies</t>
  </si>
  <si>
    <t>5 - 14 Years</t>
  </si>
  <si>
    <t>3. Suicide</t>
  </si>
  <si>
    <t>2. Homicide</t>
  </si>
  <si>
    <t>4. Malignant Neoplasms</t>
  </si>
  <si>
    <t>1. Malignant Neoplasms</t>
  </si>
  <si>
    <t>2. Diseases of the Heart</t>
  </si>
  <si>
    <t>3. Accidents</t>
  </si>
  <si>
    <t>4.  Chronic Liver Disease and Cirrhosis</t>
  </si>
  <si>
    <t>5. Homicide</t>
  </si>
  <si>
    <t>35 - 49 Years</t>
  </si>
  <si>
    <t>4. Chronic Obstructive Pulmonary Diseases and Allied Conditions</t>
  </si>
  <si>
    <t>5. Chronic Liver Disease and Cirrhosis</t>
  </si>
  <si>
    <t>50 - 64 Years</t>
  </si>
  <si>
    <t>65 and Over</t>
  </si>
  <si>
    <t>Note: Subtotals by sex and race do not add to the grand total as the race was not stated on records for 43 males and 33 females. In addition, the sex was not stated on 20 records for white and 4 other than white persons. Age groups do not add to respective totals because records with age not stated are included only in the total. Rates may not agree with those shown elsewhere in this section since records of unknown sex and race were randomly allocated prior to rate calculation for the other tables, and were not included in calculations for this table. Rates are per 100,000 population.</t>
  </si>
  <si>
    <t>White Males</t>
  </si>
  <si>
    <t>Michigan Residents, 1989 (Continued)</t>
  </si>
  <si>
    <t>Black Males</t>
  </si>
  <si>
    <t>White Females</t>
  </si>
  <si>
    <t>Black Females</t>
  </si>
  <si>
    <t>4. Cerebrovascular Diseases</t>
  </si>
  <si>
    <t>3. Pneumonia and Influenza</t>
  </si>
  <si>
    <t>4-6. Meningitis - Malignant Neoplasms - Homicide</t>
  </si>
  <si>
    <t>3. Congenital Anomalies</t>
  </si>
  <si>
    <t>4. Suicide</t>
  </si>
  <si>
    <t>5-6. Homicide - Chronic Obstructive Pulmonary Diseases and Allied Conditions</t>
  </si>
  <si>
    <t>2. Suicide</t>
  </si>
  <si>
    <t>4. HYLV-III/LAV Infection (AIDS)</t>
  </si>
  <si>
    <t>3. Chronic Obstructive Pulmonary Diseases and Allied Conditions</t>
  </si>
  <si>
    <t>4. Chronic Liver Disease and Cirrhosis</t>
  </si>
  <si>
    <t>5-6. Accidents - Cerebrovascular Diseases</t>
  </si>
  <si>
    <t xml:space="preserve">* </t>
  </si>
  <si>
    <t>5. Cerebrovascular Diseases</t>
  </si>
  <si>
    <t>2. Sudden Infant Death Syndrome</t>
  </si>
  <si>
    <t>2-3. Certain Conditions Originating in the Perinatal Period - Homicide</t>
  </si>
  <si>
    <t>5-6. Malignant Neoplasms - Pneumonia and Influenza</t>
  </si>
  <si>
    <t>4. Pneumonia and Influenza</t>
  </si>
  <si>
    <t>5-6. Congenital Anomalies - Chronic Obstructive Pulmonary Diseases and Allied Conditions</t>
  </si>
  <si>
    <t>1. Homicide</t>
  </si>
  <si>
    <t>2. Accidents</t>
  </si>
  <si>
    <t>4. Diseases of the Heart</t>
  </si>
  <si>
    <t>5. Malignant Neoplasms</t>
  </si>
  <si>
    <t>2. HTLV-III/LAV Infection (AIDS)</t>
  </si>
  <si>
    <t>5. HTLV-III/LAV Infection (AIDS)</t>
  </si>
  <si>
    <t>5. Diabetes Mellitus</t>
  </si>
  <si>
    <t>4-6. Certain Conditions Originating in the Perinatal Period - Homicide - Pneumonia and Influenza</t>
  </si>
  <si>
    <t>5-6. Cerebrovascular Diseases - Pneumonia and Influenza</t>
  </si>
  <si>
    <t>4. Diabetes Mellitus</t>
  </si>
  <si>
    <t>5. Certain Conditions Originating in the Perinatal Period</t>
  </si>
  <si>
    <t>5. Nephritis, Nephrotic Syndrome and Nephrosis</t>
  </si>
  <si>
    <t>2-3. Malignant Neoplasms - Homicide</t>
  </si>
  <si>
    <t>4. Certain Conditions Originating in the Perinatal Period</t>
  </si>
  <si>
    <t>5-7. Pneumonia and Influenza - Congenital Anomalies - Cerebrovascular Diseases</t>
  </si>
  <si>
    <t>4-5. Pneumonia and Influenza - Congenital Anomalies</t>
  </si>
  <si>
    <t>5-7. Complications of Pregnancy, Childbirth and the Puerperium - Diseases of the Heart - Peunomia and Influenza</t>
  </si>
  <si>
    <t>2-3. Accidents - Diseases of the Heart</t>
  </si>
  <si>
    <t>5. Cerbrovascular Diseases</t>
  </si>
  <si>
    <t>5. Accidents</t>
  </si>
  <si>
    <t>Deaths Due to Diseases of the Heart by Age, Race and Sex</t>
  </si>
  <si>
    <t xml:space="preserve">  Median Age at Last Birthday</t>
  </si>
  <si>
    <t>All Ages-Crude Rate</t>
  </si>
  <si>
    <t>Table 2.11</t>
  </si>
  <si>
    <t>Heart Disease Death Rates by Age, Race and Sex</t>
  </si>
  <si>
    <t>139</t>
  </si>
  <si>
    <t>136</t>
  </si>
  <si>
    <t>Acute Myocardial Infarction</t>
  </si>
  <si>
    <t>148</t>
  </si>
  <si>
    <t>All Other and Ill-Defined Forms of Heart Disease</t>
  </si>
  <si>
    <t>146</t>
  </si>
  <si>
    <t>Heart Failure</t>
  </si>
  <si>
    <t>133</t>
  </si>
  <si>
    <t>Hypertensive Heart Disease</t>
  </si>
  <si>
    <t>140</t>
  </si>
  <si>
    <t>Diseases of Pulmonary Circulation</t>
  </si>
  <si>
    <t>144</t>
  </si>
  <si>
    <t>Aortic Valve Disorders</t>
  </si>
  <si>
    <t>128</t>
  </si>
  <si>
    <t>Diseases of Mitral Valve</t>
  </si>
  <si>
    <t>135</t>
  </si>
  <si>
    <t>Hypertensive Heart and Renal Disease</t>
  </si>
  <si>
    <t>145</t>
  </si>
  <si>
    <t>All Other Diseases of Endocardium</t>
  </si>
  <si>
    <t>143</t>
  </si>
  <si>
    <t>Mitral Valve Disorder</t>
  </si>
  <si>
    <t>131</t>
  </si>
  <si>
    <t>All Other Chronic Rheumatic Heart Disease</t>
  </si>
  <si>
    <t>137</t>
  </si>
  <si>
    <t>Other Acute and Subacute Forms of Ischemic Heart Disease</t>
  </si>
  <si>
    <t>141</t>
  </si>
  <si>
    <t>Acute and Subacute Endocarditis</t>
  </si>
  <si>
    <t>130</t>
  </si>
  <si>
    <t>Diseases of Mitral and Aortic Valves</t>
  </si>
  <si>
    <t>138</t>
  </si>
  <si>
    <t>Angina Pectoris</t>
  </si>
  <si>
    <t>147</t>
  </si>
  <si>
    <t>Myocarditis, Unspecified and Mycardial Degeneration</t>
  </si>
  <si>
    <t>142</t>
  </si>
  <si>
    <t>129</t>
  </si>
  <si>
    <t>Diseases of Aortic Valve</t>
  </si>
  <si>
    <t>127</t>
  </si>
  <si>
    <t>Acute Rheumatic Fever</t>
  </si>
  <si>
    <t>*</t>
  </si>
  <si>
    <t>57</t>
  </si>
  <si>
    <t>Malignant Neoplasms of Trachea, Bronchus, and Lung</t>
  </si>
  <si>
    <t>48</t>
  </si>
  <si>
    <t>Malignant Neoplasms of Other and Unspecified Colon</t>
  </si>
  <si>
    <t>63</t>
  </si>
  <si>
    <t>Malignant Neoplasms of Female Breast</t>
  </si>
  <si>
    <t>78</t>
  </si>
  <si>
    <t>Malignant Neoplasms of All Other and Unspecified Sites</t>
  </si>
  <si>
    <t>69</t>
  </si>
  <si>
    <t>Malignant Neoplasms of Prostate</t>
  </si>
  <si>
    <t>54</t>
  </si>
  <si>
    <t>Malignant Neoplasms of Pancreas</t>
  </si>
  <si>
    <t>81</t>
  </si>
  <si>
    <t>42</t>
  </si>
  <si>
    <t>Malignant Neoplasms of Stomach</t>
  </si>
  <si>
    <t>67</t>
  </si>
  <si>
    <t>Malignant Neoplasms of Ovary and Other Uterine Adnexa</t>
  </si>
  <si>
    <t>75</t>
  </si>
  <si>
    <t>Malignant Neoplasms of Brain</t>
  </si>
  <si>
    <t>72</t>
  </si>
  <si>
    <t>Malignant Neoplasms of Bladder</t>
  </si>
  <si>
    <t>41</t>
  </si>
  <si>
    <t>Malignant Neoplasms of Esophagus</t>
  </si>
  <si>
    <t>73</t>
  </si>
  <si>
    <t>82</t>
  </si>
  <si>
    <t>Multiple Myeloma and Immunoproliferative Neoplasms</t>
  </si>
  <si>
    <t>49</t>
  </si>
  <si>
    <t>84</t>
  </si>
  <si>
    <t>Myeloid Leukemia</t>
  </si>
  <si>
    <t>83</t>
  </si>
  <si>
    <t>Lymphoid Leukemia</t>
  </si>
  <si>
    <t>86</t>
  </si>
  <si>
    <t>Other and Unspecified Leukemia</t>
  </si>
  <si>
    <t>66</t>
  </si>
  <si>
    <t>Malignant Neoplasms of Other Parts of Uterus</t>
  </si>
  <si>
    <t>61</t>
  </si>
  <si>
    <t>Melanoma of Skin</t>
  </si>
  <si>
    <t>65</t>
  </si>
  <si>
    <t>Malignant Neoplasms of Cervix Uteri</t>
  </si>
  <si>
    <t>53</t>
  </si>
  <si>
    <t>56</t>
  </si>
  <si>
    <t>Malignant Neoplasms of Larynx</t>
  </si>
  <si>
    <t>60</t>
  </si>
  <si>
    <t>Malignant Neoplasms of Connective and Other Soft Tissue</t>
  </si>
  <si>
    <t>39</t>
  </si>
  <si>
    <t>Malignant Neoplasms of Pharynx</t>
  </si>
  <si>
    <t>52</t>
  </si>
  <si>
    <t>50</t>
  </si>
  <si>
    <t>Malignant Neoplasms of Liver, Primary</t>
  </si>
  <si>
    <t>55</t>
  </si>
  <si>
    <t>40</t>
  </si>
  <si>
    <t>47</t>
  </si>
  <si>
    <t>80</t>
  </si>
  <si>
    <t>Hodgkin's Disease</t>
  </si>
  <si>
    <t>79</t>
  </si>
  <si>
    <t>Lymphosarcoma and Reticulosarcoma</t>
  </si>
  <si>
    <t>38</t>
  </si>
  <si>
    <t>Malignant Neoplasms of Tongue</t>
  </si>
  <si>
    <t>77</t>
  </si>
  <si>
    <t>62</t>
  </si>
  <si>
    <t>Other Malignant Neoplasms of Skin</t>
  </si>
  <si>
    <t>58</t>
  </si>
  <si>
    <t>51</t>
  </si>
  <si>
    <t>Malignant Neoplasms Of Intrahepatic Bile Ducts</t>
  </si>
  <si>
    <t>59</t>
  </si>
  <si>
    <t>Malignant Neoplasms of Bone and Articular Cartilage</t>
  </si>
  <si>
    <t>68</t>
  </si>
  <si>
    <t>43</t>
  </si>
  <si>
    <t>46</t>
  </si>
  <si>
    <t>Malignant Neoplasms of Sigmoid Colon</t>
  </si>
  <si>
    <t>85</t>
  </si>
  <si>
    <t>Monocytic Leukemia</t>
  </si>
  <si>
    <t>76</t>
  </si>
  <si>
    <t>70</t>
  </si>
  <si>
    <t>Malignant Neoplasms of Testis</t>
  </si>
  <si>
    <t>74</t>
  </si>
  <si>
    <t>Malignant Neoplasms of Eye</t>
  </si>
  <si>
    <t>44</t>
  </si>
  <si>
    <t>64</t>
  </si>
  <si>
    <t>Malignant Neoplasms of Male Breast</t>
  </si>
  <si>
    <t>45</t>
  </si>
  <si>
    <t>Malignant Neoplasms of Descending Colon</t>
  </si>
  <si>
    <t>71</t>
  </si>
  <si>
    <t>Malignant Neoplasms of Penis and Other Male Genital Organs</t>
  </si>
  <si>
    <t>37</t>
  </si>
  <si>
    <t>Malignant Neoplasms of Lip</t>
  </si>
  <si>
    <t>Table 2.17</t>
  </si>
  <si>
    <t>Table 2.12</t>
  </si>
  <si>
    <t>Deaths Due to Diseases of the Heart</t>
  </si>
  <si>
    <t>by Ancestry</t>
  </si>
  <si>
    <t>Ancestry</t>
  </si>
  <si>
    <t>Deaths</t>
  </si>
  <si>
    <t>Percent</t>
  </si>
  <si>
    <t>Other (includes American)</t>
  </si>
  <si>
    <t>Age-Adjusted Heart Disease Death Rates by Race and Sex,</t>
  </si>
  <si>
    <t>Deaths Due to Diseases of the Heart by Specific Cause,</t>
  </si>
  <si>
    <t>282 List Number</t>
  </si>
  <si>
    <t>Number of Deaths</t>
  </si>
  <si>
    <t>Old Myocardial Infarction and Other Forms of Chronic Ischemic Heart Disease</t>
  </si>
  <si>
    <t>Acute Pericarditis, Acute Myocarditis and Other Diseases of the Pericardium</t>
  </si>
  <si>
    <r>
      <t xml:space="preserve">Note: List of 282 Selected Causes developed by the National Center for Health Statistics for tabulation of mortality data coded by the 9th Revision of the </t>
    </r>
    <r>
      <rPr>
        <u val="single"/>
        <sz val="10"/>
        <rFont val="Arial"/>
        <family val="2"/>
      </rPr>
      <t>International Classification of Diseases</t>
    </r>
    <r>
      <rPr>
        <sz val="10"/>
        <rFont val="Arial"/>
        <family val="2"/>
      </rPr>
      <t>, WHO</t>
    </r>
  </si>
  <si>
    <t>Table 2.14</t>
  </si>
  <si>
    <t>Number of Deaths Due to Cancer by Age, Race, and Sex</t>
  </si>
  <si>
    <t>Table 2.15</t>
  </si>
  <si>
    <t>Table 2.16</t>
  </si>
  <si>
    <t>Deaths Due to Cancer by Ancestry</t>
  </si>
  <si>
    <t>Table 2.18</t>
  </si>
  <si>
    <t>Age-Adjusted Cancer Death Rates by Race and Sex,</t>
  </si>
  <si>
    <t>Deaths Due to Malignant Neoplasms by Site Affected,</t>
  </si>
  <si>
    <t>Other Malignant Neoplasms of Lymphoid and Histiocytic Tissue</t>
  </si>
  <si>
    <t>Malignant Neoplasms of Kidney and Other and Unspecified Urinary Organs</t>
  </si>
  <si>
    <t>Malignant Neoplasms of Rectum, Rectosigmoid Junction and Anus</t>
  </si>
  <si>
    <t>Malignant Neoplasms of Gallbladder and Extrahepatic Bile Ducts</t>
  </si>
  <si>
    <t>Malignant Neoplasms of Liver, not Specified as Primary or Secondary</t>
  </si>
  <si>
    <t>Malignant Neoplasms of Retroperitoneum, Peritoneum and Other and ill-defined Sites within the Digestive Organs and Peritoneum</t>
  </si>
  <si>
    <t>Malignant Neoplasms of Other and Ill-Defined Sites within Lip, Oral Cavity and Pharynx</t>
  </si>
  <si>
    <t>Malignant Neoplasms of Cecum, Appendix, and Ascending Colon</t>
  </si>
  <si>
    <t>Malignant Neoplasms of Thyroid Gland and Other Endocrine Glands and Related Structures</t>
  </si>
  <si>
    <t>Malignant Neoplasms of All Other and Ill-Defined Sites within the Respiratory System and Intrthoracic Organs</t>
  </si>
  <si>
    <t>Malignant Neoplasms of Other and Unspecified Female Genital Organs</t>
  </si>
  <si>
    <t>Malignant Neoplasms of Small Intestine, including Duodenum</t>
  </si>
  <si>
    <t>Malignant Neoplasms of Other and Unspecified Parts of Nervous System</t>
  </si>
  <si>
    <t>Malignant Neoplasms of Hepatic and Splenic Flexures and Transverse Colon</t>
  </si>
  <si>
    <t>Table 2.19</t>
  </si>
  <si>
    <t>Table 2.20</t>
  </si>
  <si>
    <t>Number of Deaths Due to Cerebrovascular Disease by Age, Race, and Sex</t>
  </si>
  <si>
    <t>Table 2.21</t>
  </si>
  <si>
    <t>Cerebrovascular Disease Death Rates by Age, Race, and Sex</t>
  </si>
  <si>
    <t>Deaths Due to Cerebrovascular Disease by Ancestry</t>
  </si>
  <si>
    <t>Table 2.22</t>
  </si>
  <si>
    <t>Deaths Due to Cerebrovascular Disease by Specific Cause,</t>
  </si>
  <si>
    <t>154</t>
  </si>
  <si>
    <t>Acute but Ill-Defined Cerebrovascular Disease</t>
  </si>
  <si>
    <t>152</t>
  </si>
  <si>
    <t>150</t>
  </si>
  <si>
    <t>Intracerebral and Other Intracranial Hemorrhage</t>
  </si>
  <si>
    <t>155</t>
  </si>
  <si>
    <t>Other and Late Effects of Cerebrovascular Diseases</t>
  </si>
  <si>
    <t>149</t>
  </si>
  <si>
    <t>Subarachnoid Hemorrhage</t>
  </si>
  <si>
    <t>151</t>
  </si>
  <si>
    <t>Occlusion and Stenosis of Precerebral Arteries</t>
  </si>
  <si>
    <t>153</t>
  </si>
  <si>
    <t>Cerebral Embolism</t>
  </si>
  <si>
    <t>Table 2.23</t>
  </si>
  <si>
    <t>Age-Adjusted Cerebrovascular Disease Death Rates by Race and Sex,</t>
  </si>
  <si>
    <t>Cerebral Thrombosis and Unspecified Occlusion of Cerbral Arteries</t>
  </si>
  <si>
    <t>Table 2.24</t>
  </si>
  <si>
    <t>Table 2.26</t>
  </si>
  <si>
    <t>&lt;15</t>
  </si>
  <si>
    <t>65+</t>
  </si>
  <si>
    <t>Motorcyclist</t>
  </si>
  <si>
    <t>Passenger on Motorcycle</t>
  </si>
  <si>
    <t>Pedal Cyclist</t>
  </si>
  <si>
    <t>Pedestrian</t>
  </si>
  <si>
    <t>Other Specified Person</t>
  </si>
  <si>
    <t>Unspecified Person</t>
  </si>
  <si>
    <t>Table 2.27</t>
  </si>
  <si>
    <t>Deaths Due to Accidents by Place of Injury,</t>
  </si>
  <si>
    <t>Street and Highway</t>
  </si>
  <si>
    <t>Home</t>
  </si>
  <si>
    <t>Place for Recreation and Sport</t>
  </si>
  <si>
    <t>Industrial Place and Premises</t>
  </si>
  <si>
    <t>Resident Institution</t>
  </si>
  <si>
    <t>Public Building</t>
  </si>
  <si>
    <t>Farm</t>
  </si>
  <si>
    <t>Mine and Quarry</t>
  </si>
  <si>
    <t>Other Specified Places</t>
  </si>
  <si>
    <t>Place Not Specified</t>
  </si>
  <si>
    <t>Table 2.25</t>
  </si>
  <si>
    <t xml:space="preserve">Motor Vehicle Accidents </t>
  </si>
  <si>
    <t>Accidental Falls</t>
  </si>
  <si>
    <t>Accidental Drownings</t>
  </si>
  <si>
    <t>Accidental Poisonings</t>
  </si>
  <si>
    <t>Accidents Caused by Handguns</t>
  </si>
  <si>
    <t>Water Transport Accidents</t>
  </si>
  <si>
    <t>All Other Accidents</t>
  </si>
  <si>
    <t>236</t>
  </si>
  <si>
    <t>239</t>
  </si>
  <si>
    <t>252</t>
  </si>
  <si>
    <t>237</t>
  </si>
  <si>
    <t>238</t>
  </si>
  <si>
    <t>262</t>
  </si>
  <si>
    <t>All Other Accidents, and Late Effects of Accidental Injury</t>
  </si>
  <si>
    <t>253</t>
  </si>
  <si>
    <t>Accidents Caused by Fires and Flames</t>
  </si>
  <si>
    <t>255</t>
  </si>
  <si>
    <t>Accidental Drowning and Submersion</t>
  </si>
  <si>
    <t>250</t>
  </si>
  <si>
    <t>Fall From One Level to Another</t>
  </si>
  <si>
    <t>246</t>
  </si>
  <si>
    <t>256</t>
  </si>
  <si>
    <t>249</t>
  </si>
  <si>
    <t>240</t>
  </si>
  <si>
    <t>Motor Vehicle Traffic Accidents of Unspecified Nature</t>
  </si>
  <si>
    <t>248</t>
  </si>
  <si>
    <t>Accidental Poisoning by Gases and Vapors</t>
  </si>
  <si>
    <t>241</t>
  </si>
  <si>
    <t>Motor Vehicle Nontraffic Accidents</t>
  </si>
  <si>
    <t>244</t>
  </si>
  <si>
    <t>Air and Space Transport Accidents</t>
  </si>
  <si>
    <t>235</t>
  </si>
  <si>
    <t>Motor Vehicle Accidents Involving Collision with Train</t>
  </si>
  <si>
    <t>258</t>
  </si>
  <si>
    <t>Accidents Caused by All Other and Unspecified Firearms</t>
  </si>
  <si>
    <t>243</t>
  </si>
  <si>
    <t>261</t>
  </si>
  <si>
    <t>Accidents Caused by Electric Current</t>
  </si>
  <si>
    <t>251</t>
  </si>
  <si>
    <t>Fall on Same Level</t>
  </si>
  <si>
    <t>247</t>
  </si>
  <si>
    <t>Accidental Poisoning by Other Solid or Liquid Substances</t>
  </si>
  <si>
    <t>259</t>
  </si>
  <si>
    <t>Accidents Caused by Explosive Material</t>
  </si>
  <si>
    <t>234</t>
  </si>
  <si>
    <t>Railway Accidents</t>
  </si>
  <si>
    <t>260</t>
  </si>
  <si>
    <t>254</t>
  </si>
  <si>
    <t>Lightning</t>
  </si>
  <si>
    <t>242</t>
  </si>
  <si>
    <t>Other Road Vehicle Accidents</t>
  </si>
  <si>
    <t>263</t>
  </si>
  <si>
    <t>257</t>
  </si>
  <si>
    <t>245</t>
  </si>
  <si>
    <t>Vehicle Accidents Not Elsewhere Classifiable</t>
  </si>
  <si>
    <t xml:space="preserve"> Age-Adjusted Rate</t>
  </si>
  <si>
    <t xml:space="preserve">  85 and Over</t>
  </si>
  <si>
    <t xml:space="preserve">  01 - 14</t>
  </si>
  <si>
    <t>Accident Death Rates by Age, Race and Sex</t>
  </si>
  <si>
    <t>Deaths Due to Accidents by Ancestry</t>
  </si>
  <si>
    <t>Age-Adjusted Accident Death Rates by Race and Sex,</t>
  </si>
  <si>
    <t>Table 2.28</t>
  </si>
  <si>
    <t>Deaths Due to Accidents by Type of Accident,</t>
  </si>
  <si>
    <t>Motor Vehicle Accidents Involving Collision with another Motor Vehicle</t>
  </si>
  <si>
    <t>Motor Vehicle Accidents Not Involving Collision on Highway</t>
  </si>
  <si>
    <t>Fracture, Cause Unspecified, and Other and Unspecified Falls</t>
  </si>
  <si>
    <t>Motor Vehicle Accidents Involving Collision with Pedestrian</t>
  </si>
  <si>
    <t>Motor Vehicle Accidents Involving Collision with Other Vehicle or Object</t>
  </si>
  <si>
    <t>Accidental Poisoning by Drugs, Medicaments and Biologicals</t>
  </si>
  <si>
    <t>Inhalation and Ingestion of Food or Other Object Causing Obstruction of Respiratory Tract or Suffocation</t>
  </si>
  <si>
    <t>Misadventures During Medical Care, Abnormal Reactions and late Complications</t>
  </si>
  <si>
    <t>Accidents Caused by Hot Substance or Object, Caustic or Corrosive Material, Steam and Exposure to Radiation</t>
  </si>
  <si>
    <t>Drugs, Medicaments, and Biological Substances Causing Adverse Effects in Therapeutic Use</t>
  </si>
  <si>
    <t>Deaths Due to Accidents by Age at Death and Type of Accident,</t>
  </si>
  <si>
    <t>Age at Death in Years</t>
  </si>
  <si>
    <t>Type of Accident</t>
  </si>
  <si>
    <t>Accidents Caused by Fire and Flames</t>
  </si>
  <si>
    <t>Choking on Food or Other Object</t>
  </si>
  <si>
    <t>Accidents Caused by Handguns and Other Firearms</t>
  </si>
  <si>
    <t>Misadventures During Medical Care, Abnormal Reaction and Late Complications</t>
  </si>
  <si>
    <t>Deaths From Motor Vehicle Accidents by Person Injured and Age at Death,</t>
  </si>
  <si>
    <t>Person Injured</t>
  </si>
  <si>
    <t>25 - 44</t>
  </si>
  <si>
    <t>45 - 64</t>
  </si>
  <si>
    <t>Rider of Animal; occupant of animal-drawn vehicle</t>
  </si>
  <si>
    <t>Passenger in Motor Vehicle Other than Motorcycle</t>
  </si>
  <si>
    <t>Driver of Motor Vehicle Other than Motorcycle</t>
  </si>
  <si>
    <t>Deaths Due to Chronic Obstructive Pulmonary Diseases and Allied Conditions by Age, Race, and Sex</t>
  </si>
  <si>
    <t>Table 2.33</t>
  </si>
  <si>
    <t>Table 2.34</t>
  </si>
  <si>
    <t>Death Rates for Deaths Due to Chronic Obstructive Pulmonary Diseases and Allied Conditions by Age, Race, and Sex</t>
  </si>
  <si>
    <t>Table 2.35</t>
  </si>
  <si>
    <t>Deaths Due to</t>
  </si>
  <si>
    <t>Chronic Obstructive Pulmonary Diseases</t>
  </si>
  <si>
    <t>Age-Adjusted Death Rates for Deaths Due to Chronic Obstructive</t>
  </si>
  <si>
    <t>Pulmonary Diseases and Allied Conditions by Race and Sex</t>
  </si>
  <si>
    <t>and Allied Conditions by Specific Cause</t>
  </si>
  <si>
    <t>Table 2.37</t>
  </si>
  <si>
    <t>Number of Deaths Due to Pneumonia and Influenza by Age, Race, and Sex</t>
  </si>
  <si>
    <t>Table 2.38</t>
  </si>
  <si>
    <t>Pneumonia and Influenza Death Rates by Age, Race, and Sex</t>
  </si>
  <si>
    <t>Table 2.39</t>
  </si>
  <si>
    <t>Table 2.40</t>
  </si>
  <si>
    <t>Deaths Due to Pneumonia and Influenza by Ancestry</t>
  </si>
  <si>
    <t>Age-Adjusted Pneumonia and Influenza Death Rates by Race and Sex,</t>
  </si>
  <si>
    <t>Table 2.41</t>
  </si>
  <si>
    <t>Number of Deaths Due to Diabetes Mellitus by Age, Race, and Sex</t>
  </si>
  <si>
    <t>Table 2.43</t>
  </si>
  <si>
    <t>Table 2.44</t>
  </si>
  <si>
    <t>Diabetes Mellitus Death Rates by Age, Race, and Sex</t>
  </si>
  <si>
    <t>Table 2.45</t>
  </si>
  <si>
    <t>Deaths Due to Diabetes Mellitus by Ancestry</t>
  </si>
  <si>
    <t>Table 2.46</t>
  </si>
  <si>
    <t>Age-Adjusted Diabetes Mellitus Death Rates by Race and Sex,</t>
  </si>
  <si>
    <t>Table 2.47</t>
  </si>
  <si>
    <t>Deaths Due to Diabetes Mellitus by Specific Cause,</t>
  </si>
  <si>
    <t>Diabetes Mellitus Without Mention of Complications</t>
  </si>
  <si>
    <t>Table 2.89</t>
  </si>
  <si>
    <t>Years of Potential Life Lost Below Age 65</t>
  </si>
  <si>
    <t>1989 Rank</t>
  </si>
  <si>
    <t>Years of Potential Life Lost</t>
  </si>
  <si>
    <t>Mich.</t>
  </si>
  <si>
    <t>U.S.</t>
  </si>
  <si>
    <t>1988 Rank</t>
  </si>
  <si>
    <t>Homicide/Suicide</t>
  </si>
  <si>
    <t>Prematurity</t>
  </si>
  <si>
    <t>Congenital Anomalies</t>
  </si>
  <si>
    <t>Sudden Infant Death Syndrome</t>
  </si>
  <si>
    <t>HTLV-III/LAV Infection (AIDS)</t>
  </si>
  <si>
    <t>Diabetes Melitus</t>
  </si>
  <si>
    <t>Chronic Obstructive Pulmonary Diseases and Allied Conditions</t>
  </si>
  <si>
    <t>Atherosclerosis</t>
  </si>
  <si>
    <r>
      <t xml:space="preserve">Note: Total includes data for individuals with sex unspecified. U.S. rankings based on a 10 percent sample of provisional data. Prematurity are codes 765 and 769, detailed list of the 9th revision of the </t>
    </r>
    <r>
      <rPr>
        <u val="single"/>
        <sz val="10"/>
        <rFont val="Arial"/>
        <family val="2"/>
      </rPr>
      <t>International Classification of Diseases</t>
    </r>
    <r>
      <rPr>
        <sz val="10"/>
        <rFont val="Arial"/>
        <family val="2"/>
      </rPr>
      <t>, WHO. Atherosclerosis was not reported by CDC.</t>
    </r>
  </si>
  <si>
    <t>Resident Deaths</t>
  </si>
  <si>
    <t>Crude Death Rate</t>
  </si>
  <si>
    <t>Infant Deaths</t>
  </si>
  <si>
    <t>Infant Death Rate</t>
  </si>
  <si>
    <t>Neonatal Deaths</t>
  </si>
  <si>
    <t>Neonatal Death Rate</t>
  </si>
  <si>
    <t>Perinatal Deaths</t>
  </si>
  <si>
    <t>Perinatal Death Rate</t>
  </si>
  <si>
    <t>Maternal Deaths</t>
  </si>
  <si>
    <t>Maternal Death Rate</t>
  </si>
  <si>
    <t>Deaths from Heart Disease per Day</t>
  </si>
  <si>
    <t>Deaths from Cancer per Day</t>
  </si>
  <si>
    <t>Deaths from Stroke per Day</t>
  </si>
  <si>
    <t>Deaths from Accidents per Day</t>
  </si>
  <si>
    <t>Median Age at Death for Males</t>
  </si>
  <si>
    <t>Median Age at Death for Females</t>
  </si>
  <si>
    <t>An Overveiw, 1989</t>
  </si>
  <si>
    <r>
      <t>Table 1</t>
    </r>
    <r>
      <rPr>
        <sz val="10"/>
        <rFont val="Arial"/>
        <family val="2"/>
      </rPr>
      <t xml:space="preserve">   Number of Deaths and Crude Death Rates, Michigan and United States Residents, 1970 - 1989</t>
    </r>
  </si>
  <si>
    <r>
      <t>Table 2</t>
    </r>
    <r>
      <rPr>
        <sz val="10"/>
        <rFont val="Arial"/>
        <family val="2"/>
      </rPr>
      <t xml:space="preserve">   Deaths by Age, Sex, and Marital Status, Michigan Residents, 1989</t>
    </r>
  </si>
  <si>
    <t>Index</t>
  </si>
  <si>
    <r>
      <t>Table 3</t>
    </r>
    <r>
      <rPr>
        <sz val="10"/>
        <rFont val="Arial"/>
        <family val="2"/>
      </rPr>
      <t xml:space="preserve">   Deaths by Age and Ancestry, Michigan Residents, 1989</t>
    </r>
  </si>
  <si>
    <r>
      <t>Table 4</t>
    </r>
    <r>
      <rPr>
        <sz val="10"/>
        <rFont val="Arial"/>
        <family val="2"/>
      </rPr>
      <t xml:space="preserve">   Number of Deaths by Race, Michigan Residents, 1970 - 1989</t>
    </r>
  </si>
  <si>
    <r>
      <t>Table 5</t>
    </r>
    <r>
      <rPr>
        <sz val="10"/>
        <rFont val="Arial"/>
        <family val="2"/>
      </rPr>
      <t xml:space="preserve">   Number of Deaths by Age, Race, and Sex, Michigan Residents, 1989</t>
    </r>
  </si>
  <si>
    <r>
      <t>Table 6</t>
    </r>
    <r>
      <rPr>
        <sz val="10"/>
        <rFont val="Arial"/>
        <family val="2"/>
      </rPr>
      <t xml:space="preserve">   Death Rates by Age, Race, and Sex, Michigan Residents, 1989</t>
    </r>
  </si>
  <si>
    <r>
      <t>Table 7</t>
    </r>
    <r>
      <rPr>
        <sz val="10"/>
        <rFont val="Arial"/>
        <family val="2"/>
      </rPr>
      <t xml:space="preserve">   Age-Adjusted Death Rates by Race and Sex, Michigan and United States Residents, 1970 - 1989</t>
    </r>
  </si>
  <si>
    <r>
      <t>Table 8</t>
    </r>
    <r>
      <rPr>
        <sz val="10"/>
        <rFont val="Antique Olive"/>
        <family val="2"/>
      </rPr>
      <t xml:space="preserve">   Leading Causes of Death and Cause-Specific Rates, Michigan and United States Residents, 1989</t>
    </r>
  </si>
  <si>
    <r>
      <t xml:space="preserve">Table 9 Total </t>
    </r>
    <r>
      <rPr>
        <sz val="10"/>
        <rFont val="Arial"/>
        <family val="2"/>
      </rPr>
      <t xml:space="preserve">  Leading Causes of Death and Cause-Specific Rates by Age, Sex and Race, Michigan Residents, 1989</t>
    </r>
  </si>
  <si>
    <r>
      <t xml:space="preserve">Table 9 WMale </t>
    </r>
    <r>
      <rPr>
        <sz val="10"/>
        <rFont val="Arial"/>
        <family val="2"/>
      </rPr>
      <t xml:space="preserve">  Leading Causes of Death and Cause-Specific Rates by Age, Sex and Race, Michigan Residents, 1989 </t>
    </r>
    <r>
      <rPr>
        <sz val="8"/>
        <rFont val="Arial"/>
        <family val="2"/>
      </rPr>
      <t>(continued)</t>
    </r>
  </si>
  <si>
    <r>
      <t xml:space="preserve">Table 9 BMale </t>
    </r>
    <r>
      <rPr>
        <sz val="10"/>
        <rFont val="Arial"/>
        <family val="2"/>
      </rPr>
      <t xml:space="preserve">  Leading Causes of Death and Cause-Specific Rates by Age, Sex and Race, Michigan Residents, 1989 </t>
    </r>
    <r>
      <rPr>
        <sz val="8"/>
        <rFont val="Arial"/>
        <family val="2"/>
      </rPr>
      <t>(continued)</t>
    </r>
  </si>
  <si>
    <r>
      <t xml:space="preserve">Table 9 WFemale </t>
    </r>
    <r>
      <rPr>
        <sz val="10"/>
        <rFont val="Arial"/>
        <family val="2"/>
      </rPr>
      <t xml:space="preserve">  Leading Causes of Death and Cause-Specific Rates by Age, Sex and Race, Michigan Residents, 1989 </t>
    </r>
    <r>
      <rPr>
        <sz val="8"/>
        <rFont val="Arial"/>
        <family val="2"/>
      </rPr>
      <t>(continued)</t>
    </r>
  </si>
  <si>
    <r>
      <t xml:space="preserve">Table 9 BFemale </t>
    </r>
    <r>
      <rPr>
        <sz val="10"/>
        <rFont val="Arial"/>
        <family val="2"/>
      </rPr>
      <t xml:space="preserve">  Leading Causes of Death and Cause-Specific Rates by Age, Sex and Race, Michigan Residents, 1989 </t>
    </r>
    <r>
      <rPr>
        <sz val="8"/>
        <rFont val="Arial"/>
        <family val="2"/>
      </rPr>
      <t>(continued)</t>
    </r>
  </si>
  <si>
    <r>
      <t>Table 10</t>
    </r>
    <r>
      <rPr>
        <sz val="10"/>
        <rFont val="Arial"/>
        <family val="2"/>
      </rPr>
      <t xml:space="preserve">   Deaths Due to Diseases of the Heart by Age, Race and Sex, Michigan Residents, 1989</t>
    </r>
  </si>
  <si>
    <r>
      <t>Table 11</t>
    </r>
    <r>
      <rPr>
        <sz val="10"/>
        <rFont val="Arial"/>
        <family val="2"/>
      </rPr>
      <t xml:space="preserve">   Heart Disease Death Rates by Age, Race and Sex, Michigan Residents, 1989</t>
    </r>
  </si>
  <si>
    <r>
      <t>Table 12</t>
    </r>
    <r>
      <rPr>
        <sz val="10"/>
        <rFont val="Arial"/>
        <family val="2"/>
      </rPr>
      <t xml:space="preserve">   Deaths Due to Diseases of the Heart by Ancestry, Michigan Residents, 1989</t>
    </r>
  </si>
  <si>
    <t>Table 2.13</t>
  </si>
  <si>
    <r>
      <t>Table 13</t>
    </r>
    <r>
      <rPr>
        <sz val="10"/>
        <rFont val="Arial"/>
        <family val="2"/>
      </rPr>
      <t xml:space="preserve">   Age-Adjusted Heart Disease Death Rates by Race and Sex, Michigan and United States Residents, 1970 - 1989</t>
    </r>
  </si>
  <si>
    <r>
      <t>Table 14</t>
    </r>
    <r>
      <rPr>
        <sz val="10"/>
        <rFont val="Arial"/>
        <family val="2"/>
      </rPr>
      <t xml:space="preserve">   Deaths Due to Diseases of the Heart by Specific Cause, Michigan Residents, 1989</t>
    </r>
  </si>
  <si>
    <r>
      <t>Table 15</t>
    </r>
    <r>
      <rPr>
        <sz val="10"/>
        <rFont val="Arial"/>
        <family val="2"/>
      </rPr>
      <t xml:space="preserve">   Number of Deaths Due to Cancer by Age, Race, and Sex, Michigan Residents, 1989</t>
    </r>
  </si>
  <si>
    <r>
      <t>Table 16</t>
    </r>
    <r>
      <rPr>
        <sz val="10"/>
        <rFont val="Arial"/>
        <family val="2"/>
      </rPr>
      <t xml:space="preserve">   Death Rates by Age, Race, and Sex, Michigan Residents, 1989</t>
    </r>
  </si>
  <si>
    <r>
      <t>Table 17</t>
    </r>
    <r>
      <rPr>
        <sz val="10"/>
        <rFont val="Arial"/>
        <family val="2"/>
      </rPr>
      <t xml:space="preserve">   Deaths Due to Cancer by Ancestry, Michigan Residents, 1989</t>
    </r>
  </si>
  <si>
    <r>
      <t>Table 18</t>
    </r>
    <r>
      <rPr>
        <sz val="10"/>
        <rFont val="Arial"/>
        <family val="2"/>
      </rPr>
      <t xml:space="preserve">   Age-Adjusted Cancer Death Rates by Race and Sex, Michigan and United States Residents, 1970 - 1989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</si>
</sst>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_)"/>
    <numFmt numFmtId="167" formatCode="#,##0.0_);\(#,##0.0\)"/>
    <numFmt numFmtId="168" formatCode="0.00_)"/>
    <numFmt numFmtId="169" formatCode="0.000_)"/>
  </numFmts>
  <fonts count="7">
    <font>
      <sz val="12"/>
      <name val="Comic Sans MS"/>
      <family val="0"/>
    </font>
    <font>
      <sz val="10"/>
      <name val="Arial"/>
      <family val="2"/>
    </font>
    <font>
      <sz val="10"/>
      <name val="Antique Olive"/>
      <family val="2"/>
    </font>
    <font>
      <u val="single"/>
      <sz val="10"/>
      <name val="Arial"/>
      <family val="2"/>
    </font>
    <font>
      <b/>
      <sz val="10"/>
      <name val="Arial"/>
      <family val="2"/>
    </font>
    <font>
      <b/>
      <sz val="10"/>
      <name val="Antique Olive"/>
      <family val="2"/>
    </font>
    <font>
      <sz val="8"/>
      <name val="Arial"/>
      <family val="2"/>
    </font>
  </fonts>
  <fills count="2">
    <fill>
      <patternFill/>
    </fill>
    <fill>
      <patternFill patternType="gray125"/>
    </fill>
  </fills>
  <borders count="15">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ck"/>
      <bottom style="thick"/>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0" xfId="0" applyFont="1" applyAlignment="1" applyProtection="1">
      <alignment horizontal="center"/>
      <protection/>
    </xf>
    <xf numFmtId="0" fontId="1" fillId="0" borderId="0" xfId="0" applyFont="1" applyAlignment="1">
      <alignment/>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37" fontId="1" fillId="0" borderId="3" xfId="0" applyNumberFormat="1" applyFont="1" applyBorder="1" applyAlignment="1" applyProtection="1">
      <alignment/>
      <protection/>
    </xf>
    <xf numFmtId="166" fontId="1" fillId="0" borderId="3" xfId="0" applyNumberFormat="1" applyFont="1" applyBorder="1" applyAlignment="1" applyProtection="1">
      <alignment/>
      <protection/>
    </xf>
    <xf numFmtId="0" fontId="1" fillId="0" borderId="3" xfId="0" applyFont="1" applyBorder="1" applyAlignment="1" applyProtection="1">
      <alignment horizontal="center"/>
      <protection/>
    </xf>
    <xf numFmtId="37" fontId="1" fillId="0" borderId="3" xfId="0" applyNumberFormat="1" applyFont="1" applyBorder="1" applyAlignment="1">
      <alignment/>
    </xf>
    <xf numFmtId="166" fontId="1" fillId="0" borderId="3" xfId="0" applyNumberFormat="1" applyFont="1" applyBorder="1" applyAlignment="1">
      <alignment/>
    </xf>
    <xf numFmtId="0" fontId="1" fillId="0" borderId="3" xfId="0" applyFont="1" applyBorder="1" applyAlignment="1">
      <alignment/>
    </xf>
    <xf numFmtId="37" fontId="1" fillId="0" borderId="3" xfId="0" applyNumberFormat="1" applyFont="1" applyBorder="1" applyAlignment="1" applyProtection="1">
      <alignment/>
      <protection/>
    </xf>
    <xf numFmtId="166" fontId="1" fillId="0" borderId="3" xfId="0" applyNumberFormat="1" applyFont="1" applyBorder="1" applyAlignment="1" applyProtection="1">
      <alignment/>
      <protection/>
    </xf>
    <xf numFmtId="37" fontId="1" fillId="0" borderId="2" xfId="0" applyNumberFormat="1" applyFont="1" applyBorder="1" applyAlignment="1" applyProtection="1">
      <alignment/>
      <protection/>
    </xf>
    <xf numFmtId="166" fontId="1" fillId="0" borderId="2" xfId="0" applyNumberFormat="1" applyFont="1" applyBorder="1" applyAlignment="1" applyProtection="1">
      <alignment horizontal="right"/>
      <protection/>
    </xf>
    <xf numFmtId="166" fontId="1" fillId="0" borderId="2" xfId="0" applyNumberFormat="1" applyFont="1" applyBorder="1" applyAlignment="1" applyProtection="1">
      <alignment/>
      <protection/>
    </xf>
    <xf numFmtId="37" fontId="1" fillId="0" borderId="0" xfId="0" applyNumberFormat="1" applyFont="1" applyBorder="1" applyAlignment="1" applyProtection="1">
      <alignment/>
      <protection/>
    </xf>
    <xf numFmtId="166" fontId="1" fillId="0" borderId="0" xfId="0" applyNumberFormat="1" applyFont="1" applyBorder="1" applyAlignment="1" applyProtection="1">
      <alignment horizontal="right"/>
      <protection/>
    </xf>
    <xf numFmtId="0" fontId="1" fillId="0" borderId="0" xfId="0" applyFont="1" applyBorder="1" applyAlignment="1" applyProtection="1">
      <alignment horizontal="center"/>
      <protection/>
    </xf>
    <xf numFmtId="166" fontId="1" fillId="0" borderId="0" xfId="0" applyNumberFormat="1" applyFont="1" applyBorder="1" applyAlignment="1" applyProtection="1">
      <alignment/>
      <protection/>
    </xf>
    <xf numFmtId="0" fontId="1" fillId="0" borderId="0" xfId="0" applyFont="1" applyAlignment="1">
      <alignment vertical="center" wrapText="1"/>
    </xf>
    <xf numFmtId="37" fontId="1" fillId="0" borderId="0" xfId="0" applyNumberFormat="1" applyFont="1" applyAlignment="1" applyProtection="1">
      <alignment/>
      <protection/>
    </xf>
    <xf numFmtId="0" fontId="1" fillId="0" borderId="0" xfId="0" applyFont="1" applyAlignment="1" applyProtection="1">
      <alignment horizontal="left"/>
      <protection/>
    </xf>
    <xf numFmtId="166" fontId="1" fillId="0" borderId="0" xfId="0" applyNumberFormat="1" applyFont="1" applyAlignment="1" applyProtection="1">
      <alignment/>
      <protection/>
    </xf>
    <xf numFmtId="0" fontId="1" fillId="0" borderId="4" xfId="0" applyFont="1" applyBorder="1" applyAlignment="1" applyProtection="1">
      <alignment horizontal="center" vertical="center"/>
      <protection/>
    </xf>
    <xf numFmtId="37" fontId="1" fillId="0" borderId="3" xfId="0" applyNumberFormat="1" applyFont="1" applyBorder="1" applyAlignment="1" applyProtection="1">
      <alignment horizontal="left"/>
      <protection/>
    </xf>
    <xf numFmtId="0" fontId="1" fillId="0" borderId="3" xfId="0" applyFont="1" applyBorder="1" applyAlignment="1" applyProtection="1">
      <alignment horizontal="left"/>
      <protection/>
    </xf>
    <xf numFmtId="0" fontId="1" fillId="0" borderId="1" xfId="0" applyFont="1" applyBorder="1" applyAlignment="1">
      <alignment horizontal="center"/>
    </xf>
    <xf numFmtId="0" fontId="1" fillId="0" borderId="2" xfId="0" applyFont="1" applyBorder="1" applyAlignment="1" applyProtection="1">
      <alignment horizontal="center" vertical="center" wrapText="1"/>
      <protection/>
    </xf>
    <xf numFmtId="37" fontId="1" fillId="0" borderId="3" xfId="0" applyNumberFormat="1" applyFont="1" applyBorder="1" applyAlignment="1" applyProtection="1" quotePrefix="1">
      <alignment horizontal="right"/>
      <protection/>
    </xf>
    <xf numFmtId="37" fontId="1" fillId="0" borderId="1" xfId="0" applyNumberFormat="1" applyFont="1" applyBorder="1" applyAlignment="1" applyProtection="1">
      <alignment horizontal="left" vertical="center"/>
      <protection/>
    </xf>
    <xf numFmtId="37" fontId="1" fillId="0" borderId="1" xfId="0" applyNumberFormat="1" applyFont="1" applyBorder="1" applyAlignment="1" applyProtection="1">
      <alignment vertical="center"/>
      <protection/>
    </xf>
    <xf numFmtId="0" fontId="1" fillId="0" borderId="3" xfId="0" applyFont="1" applyBorder="1" applyAlignment="1" applyProtection="1">
      <alignment/>
      <protection/>
    </xf>
    <xf numFmtId="0" fontId="1" fillId="0" borderId="2" xfId="0" applyFont="1" applyBorder="1" applyAlignment="1" applyProtection="1">
      <alignment horizontal="left"/>
      <protection/>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left" vertical="center"/>
      <protection/>
    </xf>
    <xf numFmtId="164" fontId="1" fillId="0" borderId="2" xfId="0" applyNumberFormat="1" applyFont="1" applyBorder="1" applyAlignment="1" applyProtection="1">
      <alignment horizontal="center" vertical="center" wrapText="1"/>
      <protection/>
    </xf>
    <xf numFmtId="0" fontId="0" fillId="0" borderId="0" xfId="0" applyAlignment="1">
      <alignment vertical="center" wrapText="1"/>
    </xf>
    <xf numFmtId="165" fontId="1" fillId="0" borderId="0" xfId="0" applyNumberFormat="1" applyFont="1" applyAlignment="1" applyProtection="1">
      <alignment/>
      <protection/>
    </xf>
    <xf numFmtId="0" fontId="1" fillId="0" borderId="0" xfId="0" applyFont="1" applyAlignment="1" applyProtection="1">
      <alignment horizontal="right"/>
      <protection/>
    </xf>
    <xf numFmtId="0" fontId="1" fillId="0" borderId="5" xfId="0" applyFont="1" applyBorder="1" applyAlignment="1">
      <alignment/>
    </xf>
    <xf numFmtId="0" fontId="1" fillId="0" borderId="4" xfId="0" applyFont="1" applyBorder="1" applyAlignment="1">
      <alignment/>
    </xf>
    <xf numFmtId="0" fontId="1" fillId="0" borderId="2" xfId="0" applyFont="1" applyBorder="1" applyAlignment="1">
      <alignment/>
    </xf>
    <xf numFmtId="0" fontId="1" fillId="0" borderId="1" xfId="0" applyFont="1" applyBorder="1" applyAlignment="1" applyProtection="1">
      <alignment vertical="center"/>
      <protection/>
    </xf>
    <xf numFmtId="0" fontId="1" fillId="0" borderId="2" xfId="0" applyFont="1" applyBorder="1" applyAlignment="1" applyProtection="1">
      <alignment horizontal="center" vertical="center"/>
      <protection/>
    </xf>
    <xf numFmtId="0" fontId="1" fillId="0" borderId="4" xfId="0" applyFont="1" applyBorder="1" applyAlignment="1" applyProtection="1">
      <alignment horizontal="center" vertical="center" wrapText="1"/>
      <protection/>
    </xf>
    <xf numFmtId="166" fontId="1" fillId="0" borderId="1" xfId="0" applyNumberFormat="1" applyFont="1" applyBorder="1" applyAlignment="1" applyProtection="1">
      <alignment vertical="center"/>
      <protection/>
    </xf>
    <xf numFmtId="167" fontId="1" fillId="0" borderId="1" xfId="0" applyNumberFormat="1" applyFont="1" applyBorder="1" applyAlignment="1" applyProtection="1">
      <alignment vertical="center"/>
      <protection/>
    </xf>
    <xf numFmtId="167" fontId="1" fillId="0" borderId="3" xfId="0" applyNumberFormat="1" applyFont="1" applyBorder="1" applyAlignment="1" applyProtection="1">
      <alignment/>
      <protection/>
    </xf>
    <xf numFmtId="0" fontId="1" fillId="0" borderId="3" xfId="0" applyFont="1" applyBorder="1" applyAlignment="1" applyProtection="1" quotePrefix="1">
      <alignment horizontal="left"/>
      <protection/>
    </xf>
    <xf numFmtId="167" fontId="1" fillId="0" borderId="2" xfId="0" applyNumberFormat="1" applyFont="1" applyBorder="1" applyAlignment="1" applyProtection="1">
      <alignment/>
      <protection/>
    </xf>
    <xf numFmtId="0" fontId="1" fillId="0" borderId="1" xfId="0" applyFont="1" applyBorder="1" applyAlignment="1" applyProtection="1">
      <alignment horizontal="center" vertical="center"/>
      <protection/>
    </xf>
    <xf numFmtId="167" fontId="1" fillId="0" borderId="3" xfId="0" applyNumberFormat="1" applyFont="1" applyBorder="1" applyAlignment="1">
      <alignment/>
    </xf>
    <xf numFmtId="167" fontId="1" fillId="0" borderId="2" xfId="0" applyNumberFormat="1" applyFont="1" applyBorder="1" applyAlignment="1">
      <alignment/>
    </xf>
    <xf numFmtId="0" fontId="1" fillId="0" borderId="3" xfId="0" applyFont="1" applyBorder="1" applyAlignment="1">
      <alignment horizontal="center"/>
    </xf>
    <xf numFmtId="167" fontId="1" fillId="0" borderId="2" xfId="0" applyNumberFormat="1" applyFont="1" applyBorder="1" applyAlignment="1" applyProtection="1" quotePrefix="1">
      <alignment horizontal="right"/>
      <protection/>
    </xf>
    <xf numFmtId="0" fontId="2" fillId="0" borderId="0" xfId="0" applyFont="1" applyAlignment="1">
      <alignment/>
    </xf>
    <xf numFmtId="165" fontId="2" fillId="0" borderId="0" xfId="0" applyNumberFormat="1" applyFont="1" applyAlignment="1" applyProtection="1">
      <alignment/>
      <protection/>
    </xf>
    <xf numFmtId="0" fontId="2" fillId="0" borderId="2"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3" xfId="0" applyFont="1" applyBorder="1" applyAlignment="1" applyProtection="1">
      <alignment horizontal="left"/>
      <protection/>
    </xf>
    <xf numFmtId="37" fontId="2" fillId="0" borderId="3" xfId="0" applyNumberFormat="1" applyFont="1" applyBorder="1" applyAlignment="1" applyProtection="1">
      <alignment/>
      <protection/>
    </xf>
    <xf numFmtId="166" fontId="2" fillId="0" borderId="3" xfId="0" applyNumberFormat="1" applyFont="1" applyBorder="1" applyAlignment="1" applyProtection="1">
      <alignment/>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left" vertical="center" wrapText="1"/>
      <protection/>
    </xf>
    <xf numFmtId="37" fontId="2" fillId="0" borderId="3" xfId="0" applyNumberFormat="1" applyFont="1" applyBorder="1" applyAlignment="1" applyProtection="1">
      <alignment vertical="center"/>
      <protection/>
    </xf>
    <xf numFmtId="166" fontId="2" fillId="0" borderId="3" xfId="0" applyNumberFormat="1" applyFont="1" applyBorder="1" applyAlignment="1" applyProtection="1">
      <alignment vertical="center"/>
      <protection/>
    </xf>
    <xf numFmtId="0" fontId="2" fillId="0" borderId="3" xfId="0" applyFont="1" applyBorder="1" applyAlignment="1">
      <alignment/>
    </xf>
    <xf numFmtId="0" fontId="2" fillId="0" borderId="2" xfId="0" applyFont="1" applyBorder="1" applyAlignment="1">
      <alignment/>
    </xf>
    <xf numFmtId="0" fontId="2" fillId="0" borderId="4" xfId="0" applyFont="1" applyBorder="1" applyAlignment="1">
      <alignment/>
    </xf>
    <xf numFmtId="0" fontId="2" fillId="0" borderId="1" xfId="0" applyFont="1" applyBorder="1" applyAlignment="1" applyProtection="1">
      <alignment horizontal="left" vertical="center"/>
      <protection/>
    </xf>
    <xf numFmtId="37" fontId="2" fillId="0" borderId="1" xfId="0" applyNumberFormat="1" applyFont="1" applyBorder="1" applyAlignment="1" applyProtection="1">
      <alignment vertical="center"/>
      <protection/>
    </xf>
    <xf numFmtId="166" fontId="2" fillId="0" borderId="1" xfId="0" applyNumberFormat="1" applyFont="1" applyBorder="1" applyAlignment="1" applyProtection="1">
      <alignment vertical="center"/>
      <protection/>
    </xf>
    <xf numFmtId="0" fontId="2" fillId="0" borderId="2" xfId="0" applyFont="1" applyBorder="1" applyAlignment="1" applyProtection="1">
      <alignment horizontal="left" vertical="center"/>
      <protection/>
    </xf>
    <xf numFmtId="37" fontId="2" fillId="0" borderId="2" xfId="0" applyNumberFormat="1" applyFont="1" applyBorder="1" applyAlignment="1" applyProtection="1">
      <alignment vertical="center"/>
      <protection/>
    </xf>
    <xf numFmtId="166" fontId="2" fillId="0" borderId="2" xfId="0" applyNumberFormat="1" applyFont="1" applyBorder="1" applyAlignment="1" applyProtection="1">
      <alignment vertical="center"/>
      <protection/>
    </xf>
    <xf numFmtId="0" fontId="1" fillId="0" borderId="6" xfId="0" applyFont="1" applyBorder="1" applyAlignment="1">
      <alignment horizontal="center"/>
    </xf>
    <xf numFmtId="37" fontId="1" fillId="0" borderId="1" xfId="0" applyNumberFormat="1" applyFont="1" applyBorder="1" applyAlignment="1">
      <alignment horizontal="center"/>
    </xf>
    <xf numFmtId="37" fontId="1" fillId="0" borderId="2" xfId="0" applyNumberFormat="1" applyFont="1" applyBorder="1" applyAlignment="1">
      <alignment/>
    </xf>
    <xf numFmtId="167" fontId="1" fillId="0" borderId="1" xfId="0" applyNumberFormat="1" applyFont="1" applyBorder="1" applyAlignment="1">
      <alignment horizontal="center"/>
    </xf>
    <xf numFmtId="37" fontId="1" fillId="0" borderId="4" xfId="0" applyNumberFormat="1" applyFont="1" applyBorder="1" applyAlignment="1">
      <alignment/>
    </xf>
    <xf numFmtId="167" fontId="1" fillId="0" borderId="4" xfId="0" applyNumberFormat="1" applyFont="1" applyBorder="1" applyAlignment="1">
      <alignment/>
    </xf>
    <xf numFmtId="0" fontId="1" fillId="0" borderId="3" xfId="0" applyFont="1" applyBorder="1" applyAlignment="1" quotePrefix="1">
      <alignment horizontal="center"/>
    </xf>
    <xf numFmtId="0" fontId="1" fillId="0" borderId="3" xfId="0" applyFont="1" applyBorder="1" applyAlignment="1">
      <alignment vertical="center" wrapText="1"/>
    </xf>
    <xf numFmtId="167" fontId="1" fillId="0" borderId="3" xfId="0" applyNumberFormat="1" applyFont="1" applyBorder="1" applyAlignment="1" quotePrefix="1">
      <alignment horizontal="right"/>
    </xf>
    <xf numFmtId="37" fontId="1" fillId="0" borderId="3" xfId="0" applyNumberFormat="1" applyFont="1" applyBorder="1" applyAlignment="1">
      <alignment vertical="center"/>
    </xf>
    <xf numFmtId="167" fontId="1" fillId="0" borderId="3" xfId="0" applyNumberFormat="1" applyFont="1" applyBorder="1" applyAlignment="1" quotePrefix="1">
      <alignment horizontal="right" vertical="center"/>
    </xf>
    <xf numFmtId="166" fontId="1" fillId="0" borderId="4" xfId="0" applyNumberFormat="1" applyFont="1" applyBorder="1" applyAlignment="1" applyProtection="1">
      <alignment/>
      <protection/>
    </xf>
    <xf numFmtId="0" fontId="1" fillId="0" borderId="1" xfId="0" applyFont="1" applyBorder="1" applyAlignment="1">
      <alignment vertical="center"/>
    </xf>
    <xf numFmtId="37" fontId="1" fillId="0" borderId="1" xfId="0" applyNumberFormat="1" applyFont="1" applyBorder="1" applyAlignment="1">
      <alignment/>
    </xf>
    <xf numFmtId="166" fontId="1" fillId="0" borderId="1" xfId="0" applyNumberFormat="1" applyFont="1" applyBorder="1" applyAlignment="1">
      <alignment/>
    </xf>
    <xf numFmtId="166" fontId="1" fillId="0" borderId="2" xfId="0" applyNumberFormat="1" applyFont="1" applyBorder="1" applyAlignment="1">
      <alignment/>
    </xf>
    <xf numFmtId="166" fontId="1" fillId="0" borderId="2" xfId="0" applyNumberFormat="1" applyFont="1" applyBorder="1" applyAlignment="1" applyProtection="1" quotePrefix="1">
      <alignment horizontal="right"/>
      <protection/>
    </xf>
    <xf numFmtId="0" fontId="1" fillId="0" borderId="3" xfId="0" applyFont="1" applyBorder="1" applyAlignment="1" applyProtection="1">
      <alignment horizontal="left" vertical="center" wrapText="1"/>
      <protection/>
    </xf>
    <xf numFmtId="0" fontId="1" fillId="0" borderId="3" xfId="0" applyFont="1" applyBorder="1" applyAlignment="1" applyProtection="1">
      <alignment horizontal="center" vertical="center"/>
      <protection/>
    </xf>
    <xf numFmtId="37" fontId="1" fillId="0" borderId="3" xfId="0" applyNumberFormat="1" applyFont="1" applyBorder="1" applyAlignment="1" applyProtection="1">
      <alignment vertical="center"/>
      <protection/>
    </xf>
    <xf numFmtId="166" fontId="1" fillId="0" borderId="3" xfId="0" applyNumberFormat="1" applyFont="1" applyBorder="1" applyAlignment="1" applyProtection="1">
      <alignment vertical="center"/>
      <protection/>
    </xf>
    <xf numFmtId="0" fontId="1" fillId="0" borderId="7" xfId="0" applyFont="1" applyBorder="1" applyAlignment="1">
      <alignment/>
    </xf>
    <xf numFmtId="0" fontId="1" fillId="0" borderId="8" xfId="0" applyFont="1" applyBorder="1" applyAlignment="1" applyProtection="1">
      <alignment horizontal="left" vertical="center"/>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alignment horizontal="center" vertical="center"/>
      <protection/>
    </xf>
    <xf numFmtId="167" fontId="1" fillId="0" borderId="3" xfId="0" applyNumberFormat="1" applyFont="1" applyBorder="1" applyAlignment="1" applyProtection="1" quotePrefix="1">
      <alignment horizontal="right"/>
      <protection/>
    </xf>
    <xf numFmtId="166" fontId="1" fillId="0" borderId="3" xfId="0" applyNumberFormat="1" applyFont="1" applyBorder="1" applyAlignment="1" applyProtection="1" quotePrefix="1">
      <alignment horizontal="right"/>
      <protection/>
    </xf>
    <xf numFmtId="0" fontId="1" fillId="0" borderId="4" xfId="0" applyFont="1" applyBorder="1" applyAlignment="1" applyProtection="1">
      <alignment horizontal="center"/>
      <protection/>
    </xf>
    <xf numFmtId="0" fontId="1" fillId="0" borderId="4" xfId="0" applyFont="1" applyBorder="1" applyAlignment="1" applyProtection="1">
      <alignment horizontal="left"/>
      <protection/>
    </xf>
    <xf numFmtId="37" fontId="1" fillId="0" borderId="4" xfId="0" applyNumberFormat="1" applyFont="1" applyBorder="1" applyAlignment="1" applyProtection="1">
      <alignment/>
      <protection/>
    </xf>
    <xf numFmtId="0" fontId="1" fillId="0" borderId="8" xfId="0" applyFont="1" applyBorder="1" applyAlignment="1">
      <alignment vertical="center"/>
    </xf>
    <xf numFmtId="0" fontId="1" fillId="0" borderId="0" xfId="0" applyFont="1" applyAlignment="1" applyProtection="1">
      <alignment horizontal="fill"/>
      <protection/>
    </xf>
    <xf numFmtId="166" fontId="1" fillId="0" borderId="1" xfId="0" applyNumberFormat="1" applyFont="1" applyBorder="1" applyAlignment="1" applyProtection="1">
      <alignment/>
      <protection/>
    </xf>
    <xf numFmtId="166" fontId="1" fillId="0" borderId="0" xfId="0" applyNumberFormat="1" applyFont="1" applyAlignment="1" applyProtection="1">
      <alignment horizontal="right"/>
      <protection/>
    </xf>
    <xf numFmtId="37" fontId="1" fillId="0" borderId="1" xfId="0" applyNumberFormat="1" applyFont="1" applyBorder="1" applyAlignment="1" applyProtection="1">
      <alignment/>
      <protection/>
    </xf>
    <xf numFmtId="166" fontId="1" fillId="0" borderId="0" xfId="0" applyNumberFormat="1" applyFont="1" applyAlignment="1" applyProtection="1">
      <alignment horizontal="fill"/>
      <protection/>
    </xf>
    <xf numFmtId="37" fontId="1" fillId="0" borderId="3" xfId="0" applyNumberFormat="1" applyFont="1" applyBorder="1" applyAlignment="1" applyProtection="1" quotePrefix="1">
      <alignment horizontal="right" vertical="center"/>
      <protection/>
    </xf>
    <xf numFmtId="37" fontId="1" fillId="0" borderId="2" xfId="0" applyNumberFormat="1" applyFont="1" applyBorder="1" applyAlignment="1" applyProtection="1">
      <alignment vertical="center"/>
      <protection/>
    </xf>
    <xf numFmtId="0" fontId="1" fillId="0" borderId="9" xfId="0" applyFont="1" applyBorder="1" applyAlignment="1" applyProtection="1">
      <alignment horizontal="left" vertical="center"/>
      <protection/>
    </xf>
    <xf numFmtId="166" fontId="1" fillId="0" borderId="2" xfId="0" applyNumberFormat="1" applyFont="1" applyBorder="1" applyAlignment="1" applyProtection="1">
      <alignment vertical="center"/>
      <protection/>
    </xf>
    <xf numFmtId="0" fontId="1" fillId="0" borderId="8" xfId="0" applyFont="1" applyBorder="1" applyAlignment="1" applyProtection="1">
      <alignment horizontal="left"/>
      <protection/>
    </xf>
    <xf numFmtId="166" fontId="1" fillId="0" borderId="4" xfId="0" applyNumberFormat="1" applyFont="1" applyBorder="1" applyAlignment="1" applyProtection="1">
      <alignment horizontal="center"/>
      <protection/>
    </xf>
    <xf numFmtId="166" fontId="1" fillId="0" borderId="3" xfId="0" applyNumberFormat="1" applyFont="1" applyBorder="1" applyAlignment="1" applyProtection="1">
      <alignment horizontal="center"/>
      <protection/>
    </xf>
    <xf numFmtId="166" fontId="1" fillId="0" borderId="3" xfId="0" applyNumberFormat="1" applyFont="1" applyBorder="1" applyAlignment="1">
      <alignment horizontal="center"/>
    </xf>
    <xf numFmtId="37" fontId="1" fillId="0" borderId="1" xfId="0" applyNumberFormat="1" applyFont="1" applyBorder="1" applyAlignment="1" applyProtection="1" quotePrefix="1">
      <alignment horizontal="right" vertical="center"/>
      <protection/>
    </xf>
    <xf numFmtId="37" fontId="1" fillId="0" borderId="2" xfId="0" applyNumberFormat="1" applyFont="1" applyBorder="1" applyAlignment="1" applyProtection="1" quotePrefix="1">
      <alignment horizontal="right" vertical="center"/>
      <protection/>
    </xf>
    <xf numFmtId="0" fontId="1" fillId="0" borderId="2" xfId="0" applyFont="1" applyBorder="1" applyAlignment="1">
      <alignment vertical="center"/>
    </xf>
    <xf numFmtId="0" fontId="1" fillId="0" borderId="2" xfId="0" applyFont="1" applyBorder="1" applyAlignment="1" applyProtection="1">
      <alignment horizontal="left" vertical="center"/>
      <protection/>
    </xf>
    <xf numFmtId="0" fontId="1" fillId="0" borderId="3" xfId="0" applyFont="1" applyBorder="1" applyAlignment="1" applyProtection="1">
      <alignment horizontal="left" indent="1"/>
      <protection/>
    </xf>
    <xf numFmtId="0" fontId="1" fillId="0" borderId="2" xfId="0" applyFont="1" applyBorder="1" applyAlignment="1" applyProtection="1">
      <alignment horizontal="left" indent="1"/>
      <protection/>
    </xf>
    <xf numFmtId="166" fontId="1" fillId="0" borderId="1" xfId="0" applyNumberFormat="1" applyFont="1" applyBorder="1" applyAlignment="1" applyProtection="1" quotePrefix="1">
      <alignment horizontal="right"/>
      <protection/>
    </xf>
    <xf numFmtId="0" fontId="1" fillId="0" borderId="1" xfId="0" applyFont="1" applyBorder="1" applyAlignment="1">
      <alignment horizontal="center" vertical="center"/>
    </xf>
    <xf numFmtId="0" fontId="1" fillId="0" borderId="5"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vertical="center" wrapText="1"/>
    </xf>
    <xf numFmtId="0" fontId="1" fillId="0" borderId="9" xfId="0" applyFont="1" applyBorder="1" applyAlignment="1">
      <alignment horizontal="center"/>
    </xf>
    <xf numFmtId="0" fontId="1" fillId="0" borderId="3" xfId="0" applyFont="1" applyBorder="1" applyAlignment="1">
      <alignment horizontal="left" indent="1"/>
    </xf>
    <xf numFmtId="0" fontId="1" fillId="0" borderId="2" xfId="0" applyFont="1" applyBorder="1" applyAlignment="1">
      <alignment horizontal="left" indent="1"/>
    </xf>
    <xf numFmtId="166" fontId="1" fillId="0" borderId="1" xfId="0" applyNumberFormat="1" applyFont="1" applyBorder="1" applyAlignment="1">
      <alignment vertical="center"/>
    </xf>
    <xf numFmtId="166" fontId="1" fillId="0" borderId="4" xfId="0" applyNumberFormat="1" applyFont="1" applyBorder="1" applyAlignment="1">
      <alignment/>
    </xf>
    <xf numFmtId="166" fontId="1" fillId="0" borderId="1" xfId="0" applyNumberFormat="1" applyFont="1" applyBorder="1" applyAlignment="1">
      <alignment horizontal="center" vertical="center"/>
    </xf>
    <xf numFmtId="166" fontId="1" fillId="0" borderId="4" xfId="0" applyNumberFormat="1" applyFont="1" applyBorder="1" applyAlignment="1">
      <alignment horizontal="center"/>
    </xf>
    <xf numFmtId="166" fontId="1" fillId="0" borderId="2" xfId="0" applyNumberFormat="1" applyFont="1" applyBorder="1" applyAlignment="1">
      <alignment horizontal="center"/>
    </xf>
    <xf numFmtId="37" fontId="1" fillId="0" borderId="1" xfId="0" applyNumberFormat="1" applyFont="1" applyBorder="1" applyAlignment="1">
      <alignment vertical="center"/>
    </xf>
    <xf numFmtId="37" fontId="1" fillId="0" borderId="3" xfId="0" applyNumberFormat="1" applyFont="1" applyBorder="1" applyAlignment="1" quotePrefix="1">
      <alignment horizontal="right"/>
    </xf>
    <xf numFmtId="0" fontId="1" fillId="0" borderId="4" xfId="0" applyFont="1" applyBorder="1" applyAlignment="1">
      <alignment horizontal="center"/>
    </xf>
    <xf numFmtId="0" fontId="1" fillId="0" borderId="3" xfId="0" applyFont="1" applyBorder="1" applyAlignment="1">
      <alignment horizontal="center" vertical="center"/>
    </xf>
    <xf numFmtId="37" fontId="1" fillId="0" borderId="2" xfId="0" applyNumberFormat="1" applyFont="1" applyBorder="1" applyAlignment="1">
      <alignment vertical="center"/>
    </xf>
    <xf numFmtId="0" fontId="1" fillId="0" borderId="10" xfId="0" applyFont="1" applyBorder="1" applyAlignment="1">
      <alignment horizontal="center"/>
    </xf>
    <xf numFmtId="169" fontId="1" fillId="0" borderId="0" xfId="0" applyNumberFormat="1" applyFont="1" applyAlignment="1">
      <alignment/>
    </xf>
    <xf numFmtId="169" fontId="1" fillId="0" borderId="11" xfId="0" applyNumberFormat="1" applyFont="1" applyBorder="1" applyAlignment="1">
      <alignment/>
    </xf>
    <xf numFmtId="168" fontId="1" fillId="0" borderId="0" xfId="0" applyNumberFormat="1" applyFont="1" applyAlignment="1">
      <alignment/>
    </xf>
    <xf numFmtId="0" fontId="1" fillId="0" borderId="1" xfId="0" applyFont="1" applyBorder="1" applyAlignment="1">
      <alignment/>
    </xf>
    <xf numFmtId="0" fontId="1" fillId="0" borderId="0" xfId="0" applyFont="1" applyAlignment="1" applyProtection="1">
      <alignment/>
      <protection/>
    </xf>
    <xf numFmtId="0" fontId="1" fillId="0" borderId="0" xfId="0" applyFont="1" applyAlignment="1">
      <alignment/>
    </xf>
    <xf numFmtId="0" fontId="0" fillId="0" borderId="2" xfId="0" applyBorder="1" applyAlignment="1">
      <alignment horizontal="center" vertical="center" wrapText="1"/>
    </xf>
    <xf numFmtId="0" fontId="1" fillId="0" borderId="0" xfId="0" applyFont="1" applyAlignment="1">
      <alignment vertical="center"/>
    </xf>
    <xf numFmtId="0" fontId="1" fillId="0" borderId="0" xfId="0" applyFont="1" applyAlignment="1" applyProtection="1">
      <alignment vertical="center" wrapText="1"/>
      <protection/>
    </xf>
    <xf numFmtId="0" fontId="0" fillId="0" borderId="0" xfId="0" applyAlignment="1">
      <alignment vertical="center" wrapText="1"/>
    </xf>
    <xf numFmtId="0" fontId="1" fillId="0" borderId="4" xfId="0" applyFont="1" applyBorder="1" applyAlignment="1" applyProtection="1">
      <alignment horizontal="center" vertical="center" wrapText="1"/>
      <protection/>
    </xf>
    <xf numFmtId="0" fontId="1" fillId="0" borderId="2" xfId="0" applyFont="1" applyBorder="1" applyAlignment="1">
      <alignment horizontal="center" vertical="center" wrapText="1"/>
    </xf>
    <xf numFmtId="0" fontId="0" fillId="0" borderId="2" xfId="0" applyBorder="1" applyAlignment="1">
      <alignment horizontal="center" vertical="center"/>
    </xf>
    <xf numFmtId="0" fontId="4" fillId="0" borderId="0" xfId="0" applyFont="1" applyAlignment="1">
      <alignment horizontal="center"/>
    </xf>
    <xf numFmtId="0" fontId="1" fillId="0" borderId="0" xfId="0" applyFont="1" applyAlignment="1" applyProtection="1">
      <alignment horizontal="center"/>
      <protection/>
    </xf>
    <xf numFmtId="0" fontId="1" fillId="0" borderId="0" xfId="0" applyFont="1" applyAlignment="1">
      <alignment vertical="center" wrapText="1"/>
    </xf>
    <xf numFmtId="0" fontId="1" fillId="0" borderId="1" xfId="0" applyFont="1" applyBorder="1" applyAlignment="1" applyProtection="1">
      <alignment horizontal="center"/>
      <protection/>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pplyProtection="1">
      <alignment/>
      <protection/>
    </xf>
    <xf numFmtId="0" fontId="1" fillId="0" borderId="0" xfId="0" applyFont="1" applyAlignment="1">
      <alignment/>
    </xf>
    <xf numFmtId="37" fontId="1" fillId="0" borderId="0" xfId="0" applyNumberFormat="1" applyFont="1" applyAlignment="1" applyProtection="1">
      <alignment vertical="center"/>
      <protection/>
    </xf>
    <xf numFmtId="0" fontId="0" fillId="0" borderId="0" xfId="0" applyAlignment="1">
      <alignment vertical="center"/>
    </xf>
    <xf numFmtId="0" fontId="1" fillId="0" borderId="1" xfId="0" applyFont="1" applyBorder="1" applyAlignment="1">
      <alignment horizontal="center"/>
    </xf>
    <xf numFmtId="0" fontId="1" fillId="0" borderId="4" xfId="0" applyFont="1" applyBorder="1" applyAlignment="1" applyProtection="1">
      <alignment horizontal="center" vertical="center"/>
      <protection/>
    </xf>
    <xf numFmtId="0" fontId="1" fillId="0" borderId="0" xfId="0" applyFont="1" applyAlignment="1" applyProtection="1">
      <alignment horizontal="left" vertical="center" wrapText="1"/>
      <protection/>
    </xf>
    <xf numFmtId="0" fontId="1" fillId="0" borderId="0" xfId="0" applyFont="1" applyAlignment="1" applyProtection="1">
      <alignment horizontal="left"/>
      <protection/>
    </xf>
    <xf numFmtId="0" fontId="0" fillId="0" borderId="0" xfId="0" applyAlignment="1">
      <alignment/>
    </xf>
    <xf numFmtId="0" fontId="1" fillId="0" borderId="4" xfId="0" applyFont="1" applyBorder="1" applyAlignment="1">
      <alignment horizontal="center" vertical="center" wrapText="1"/>
    </xf>
    <xf numFmtId="0" fontId="0" fillId="0" borderId="2" xfId="0" applyBorder="1" applyAlignment="1">
      <alignment vertical="center"/>
    </xf>
    <xf numFmtId="0" fontId="2" fillId="0" borderId="0" xfId="0" applyFont="1" applyAlignment="1" applyProtection="1">
      <alignment horizontal="center"/>
      <protection/>
    </xf>
    <xf numFmtId="0" fontId="2" fillId="0" borderId="0" xfId="0" applyFont="1" applyAlignment="1">
      <alignment/>
    </xf>
    <xf numFmtId="0" fontId="2" fillId="0" borderId="1" xfId="0" applyFont="1" applyBorder="1" applyAlignment="1" applyProtection="1">
      <alignment horizontal="center"/>
      <protection/>
    </xf>
    <xf numFmtId="0" fontId="2" fillId="0" borderId="4" xfId="0" applyFont="1" applyBorder="1" applyAlignment="1" applyProtection="1">
      <alignment horizontal="center" vertical="center"/>
      <protection/>
    </xf>
    <xf numFmtId="0" fontId="1" fillId="0" borderId="0" xfId="0" applyFont="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2"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pplyProtection="1">
      <alignment/>
      <protection/>
    </xf>
    <xf numFmtId="0" fontId="0" fillId="0" borderId="0" xfId="0" applyAlignment="1">
      <alignment horizontal="center"/>
    </xf>
    <xf numFmtId="0" fontId="2" fillId="0" borderId="0" xfId="0" applyFont="1" applyAlignment="1" applyProtection="1">
      <alignment/>
      <protection/>
    </xf>
    <xf numFmtId="0" fontId="5" fillId="0" borderId="0" xfId="0" applyFont="1" applyAlignment="1" applyProtection="1">
      <alignment/>
      <protection/>
    </xf>
    <xf numFmtId="0" fontId="4" fillId="0" borderId="0" xfId="0" applyFont="1" applyAlignment="1">
      <alignment/>
    </xf>
    <xf numFmtId="0" fontId="4" fillId="0" borderId="0" xfId="0" applyFont="1" applyAlignment="1">
      <alignment wrapText="1"/>
    </xf>
    <xf numFmtId="0" fontId="4" fillId="0" borderId="0" xfId="0" applyFont="1" applyAlignment="1" applyProtection="1">
      <alignment horizontal="left"/>
      <protection/>
    </xf>
    <xf numFmtId="0" fontId="4" fillId="0" borderId="0" xfId="0" applyFont="1" applyAlignment="1" applyProtection="1">
      <alignment wrapText="1"/>
      <protection/>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xf>
    <xf numFmtId="0" fontId="1" fillId="0" borderId="0" xfId="0" applyFont="1" applyBorder="1" applyAlignment="1" applyProtection="1">
      <alignment/>
      <protection/>
    </xf>
    <xf numFmtId="0" fontId="0" fillId="0" borderId="0" xfId="0" applyBorder="1" applyAlignment="1">
      <alignment/>
    </xf>
    <xf numFmtId="0" fontId="4" fillId="0" borderId="0" xfId="0" applyFont="1" applyBorder="1" applyAlignment="1">
      <alignment/>
    </xf>
    <xf numFmtId="0" fontId="4"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1"/>
  <sheetViews>
    <sheetView tabSelected="1" workbookViewId="0" topLeftCell="A1">
      <selection activeCell="A1" sqref="A1"/>
    </sheetView>
  </sheetViews>
  <sheetFormatPr defaultColWidth="8.796875" defaultRowHeight="19.5"/>
  <cols>
    <col min="1" max="1" width="70.59765625" style="0" customWidth="1"/>
  </cols>
  <sheetData>
    <row r="1" ht="19.5">
      <c r="A1" s="194" t="s">
        <v>909</v>
      </c>
    </row>
    <row r="2" spans="1:5" ht="19.5">
      <c r="A2" s="193" t="s">
        <v>907</v>
      </c>
      <c r="B2" s="149"/>
      <c r="C2" s="149"/>
      <c r="D2" s="149"/>
      <c r="E2" s="149"/>
    </row>
    <row r="3" spans="1:13" ht="19.5">
      <c r="A3" s="193" t="s">
        <v>908</v>
      </c>
      <c r="B3" s="149"/>
      <c r="C3" s="149"/>
      <c r="D3" s="149"/>
      <c r="E3" s="149"/>
      <c r="F3" s="149"/>
      <c r="G3" s="149"/>
      <c r="H3" s="149"/>
      <c r="I3" s="149"/>
      <c r="J3" s="149"/>
      <c r="K3" s="149"/>
      <c r="L3" s="149"/>
      <c r="M3" s="149"/>
    </row>
    <row r="4" spans="1:13" ht="19.5">
      <c r="A4" s="193" t="s">
        <v>910</v>
      </c>
      <c r="B4" s="149"/>
      <c r="C4" s="149"/>
      <c r="D4" s="149"/>
      <c r="E4" s="149"/>
      <c r="F4" s="149"/>
      <c r="G4" s="149"/>
      <c r="H4" s="149"/>
      <c r="I4" s="149"/>
      <c r="J4" s="149"/>
      <c r="K4" s="149"/>
      <c r="L4" s="149"/>
      <c r="M4" s="149"/>
    </row>
    <row r="5" spans="1:13" ht="19.5">
      <c r="A5" s="193" t="s">
        <v>911</v>
      </c>
      <c r="B5" s="149"/>
      <c r="C5" s="149"/>
      <c r="D5" s="149"/>
      <c r="E5" s="149"/>
      <c r="F5" s="149"/>
      <c r="G5" s="149"/>
      <c r="H5" s="149"/>
      <c r="I5" s="149"/>
      <c r="J5" s="149"/>
      <c r="K5" s="149"/>
      <c r="L5" s="149"/>
      <c r="M5" s="149"/>
    </row>
    <row r="6" spans="1:13" ht="19.5">
      <c r="A6" s="193" t="s">
        <v>912</v>
      </c>
      <c r="B6" s="149"/>
      <c r="C6" s="149"/>
      <c r="D6" s="149"/>
      <c r="E6" s="149"/>
      <c r="F6" s="149"/>
      <c r="G6" s="149"/>
      <c r="H6" s="149"/>
      <c r="I6" s="149"/>
      <c r="J6" s="149"/>
      <c r="K6" s="149"/>
      <c r="L6" s="149"/>
      <c r="M6" s="149"/>
    </row>
    <row r="7" spans="1:13" ht="19.5">
      <c r="A7" s="193" t="s">
        <v>913</v>
      </c>
      <c r="B7" s="149"/>
      <c r="C7" s="149"/>
      <c r="D7" s="149"/>
      <c r="E7" s="149"/>
      <c r="F7" s="149"/>
      <c r="G7" s="149"/>
      <c r="H7" s="149"/>
      <c r="I7" s="149"/>
      <c r="J7" s="149"/>
      <c r="K7" s="149"/>
      <c r="L7" s="149"/>
      <c r="M7" s="149"/>
    </row>
    <row r="8" spans="1:13" ht="19.5">
      <c r="A8" s="193" t="s">
        <v>914</v>
      </c>
      <c r="B8" s="149"/>
      <c r="C8" s="149"/>
      <c r="D8" s="149"/>
      <c r="E8" s="149"/>
      <c r="F8" s="149"/>
      <c r="G8" s="149"/>
      <c r="H8" s="149"/>
      <c r="I8" s="149"/>
      <c r="J8" s="149"/>
      <c r="K8" s="149"/>
      <c r="L8" s="149"/>
      <c r="M8" s="149"/>
    </row>
    <row r="9" spans="1:11" ht="19.5">
      <c r="A9" s="196" t="s">
        <v>915</v>
      </c>
      <c r="B9" s="195"/>
      <c r="C9" s="195"/>
      <c r="D9" s="195"/>
      <c r="E9" s="195"/>
      <c r="F9" s="195"/>
      <c r="G9" s="149"/>
      <c r="H9" s="149"/>
      <c r="I9" s="149"/>
      <c r="J9" s="149"/>
      <c r="K9" s="149"/>
    </row>
    <row r="10" spans="1:11" ht="19.5">
      <c r="A10" s="197" t="s">
        <v>916</v>
      </c>
      <c r="B10" s="150"/>
      <c r="C10" s="150"/>
      <c r="D10" s="150"/>
      <c r="E10" s="195"/>
      <c r="F10" s="195"/>
      <c r="G10" s="149"/>
      <c r="H10" s="149"/>
      <c r="I10" s="149"/>
      <c r="J10" s="149"/>
      <c r="K10" s="149"/>
    </row>
    <row r="11" spans="1:6" ht="28.5">
      <c r="A11" s="198" t="s">
        <v>917</v>
      </c>
      <c r="B11" s="150"/>
      <c r="C11" s="150"/>
      <c r="D11" s="150"/>
      <c r="E11" s="195"/>
      <c r="F11" s="195"/>
    </row>
    <row r="12" spans="1:4" ht="28.5">
      <c r="A12" s="198" t="s">
        <v>918</v>
      </c>
      <c r="B12" s="150"/>
      <c r="C12" s="150"/>
      <c r="D12" s="150"/>
    </row>
    <row r="13" ht="34.5" customHeight="1">
      <c r="A13" s="198" t="s">
        <v>919</v>
      </c>
    </row>
    <row r="14" ht="35.25" customHeight="1">
      <c r="A14" s="198" t="s">
        <v>920</v>
      </c>
    </row>
    <row r="15" spans="1:13" ht="19.5">
      <c r="A15" s="193" t="s">
        <v>921</v>
      </c>
      <c r="B15" s="149"/>
      <c r="C15" s="149"/>
      <c r="D15" s="149"/>
      <c r="E15" s="149"/>
      <c r="F15" s="149"/>
      <c r="G15" s="149"/>
      <c r="H15" s="149"/>
      <c r="I15" s="149"/>
      <c r="J15" s="149"/>
      <c r="K15" s="149"/>
      <c r="L15" s="149"/>
      <c r="M15" s="149"/>
    </row>
    <row r="16" spans="1:13" ht="19.5">
      <c r="A16" s="193" t="s">
        <v>922</v>
      </c>
      <c r="B16" s="149"/>
      <c r="C16" s="149"/>
      <c r="D16" s="149"/>
      <c r="E16" s="149"/>
      <c r="F16" s="149"/>
      <c r="G16" s="149"/>
      <c r="H16" s="149"/>
      <c r="I16" s="149"/>
      <c r="J16" s="149"/>
      <c r="K16" s="149"/>
      <c r="L16" s="149"/>
      <c r="M16" s="149"/>
    </row>
    <row r="17" spans="1:13" ht="19.5">
      <c r="A17" s="197" t="s">
        <v>923</v>
      </c>
      <c r="B17" s="150"/>
      <c r="C17" s="150"/>
      <c r="D17" s="149"/>
      <c r="E17" s="149"/>
      <c r="F17" s="149"/>
      <c r="G17" s="149"/>
      <c r="H17" s="149"/>
      <c r="I17" s="149"/>
      <c r="J17" s="149"/>
      <c r="K17" s="149"/>
      <c r="L17" s="149"/>
      <c r="M17" s="149"/>
    </row>
    <row r="18" spans="1:11" ht="19.5">
      <c r="A18" s="199" t="s">
        <v>925</v>
      </c>
      <c r="B18" s="22"/>
      <c r="C18" s="22"/>
      <c r="D18" s="22"/>
      <c r="E18" s="22"/>
      <c r="F18" s="22"/>
      <c r="G18" s="22"/>
      <c r="H18" s="22"/>
      <c r="I18" s="22"/>
      <c r="J18" s="22"/>
      <c r="K18" s="22"/>
    </row>
    <row r="19" spans="1:11" ht="19.5">
      <c r="A19" s="193" t="s">
        <v>926</v>
      </c>
      <c r="B19" s="149"/>
      <c r="C19" s="149"/>
      <c r="D19" s="149"/>
      <c r="E19" s="22"/>
      <c r="F19" s="22"/>
      <c r="G19" s="22"/>
      <c r="H19" s="22"/>
      <c r="I19" s="22"/>
      <c r="J19" s="22"/>
      <c r="K19" s="22"/>
    </row>
    <row r="20" spans="1:13" ht="19.5">
      <c r="A20" s="193" t="s">
        <v>927</v>
      </c>
      <c r="B20" s="149"/>
      <c r="C20" s="149"/>
      <c r="D20" s="149"/>
      <c r="E20" s="149"/>
      <c r="F20" s="149"/>
      <c r="G20" s="149"/>
      <c r="H20" s="149"/>
      <c r="I20" s="149"/>
      <c r="J20" s="149"/>
      <c r="K20" s="149"/>
      <c r="L20" s="149"/>
      <c r="M20" s="149"/>
    </row>
    <row r="21" spans="1:13" ht="19.5">
      <c r="A21" s="193" t="s">
        <v>928</v>
      </c>
      <c r="B21" s="149"/>
      <c r="C21" s="149"/>
      <c r="D21" s="149"/>
      <c r="E21" s="149"/>
      <c r="F21" s="149"/>
      <c r="G21" s="149"/>
      <c r="H21" s="149"/>
      <c r="I21" s="149"/>
      <c r="J21" s="149"/>
      <c r="K21" s="149"/>
      <c r="L21" s="149"/>
      <c r="M21" s="149"/>
    </row>
    <row r="22" spans="1:13" ht="19.5">
      <c r="A22" s="197" t="s">
        <v>929</v>
      </c>
      <c r="B22" s="149"/>
      <c r="C22" s="149"/>
      <c r="D22" s="149"/>
      <c r="E22" s="149"/>
      <c r="F22" s="149"/>
      <c r="G22" s="149"/>
      <c r="H22" s="149"/>
      <c r="I22" s="149"/>
      <c r="J22" s="149"/>
      <c r="K22" s="149"/>
      <c r="L22" s="149"/>
      <c r="M22" s="149"/>
    </row>
    <row r="23" spans="1:10" ht="19.5">
      <c r="A23" s="199" t="s">
        <v>930</v>
      </c>
      <c r="B23" s="149"/>
      <c r="C23" s="149"/>
      <c r="D23" s="149"/>
      <c r="E23" s="149"/>
      <c r="F23" s="149"/>
      <c r="G23" s="149"/>
      <c r="H23" s="149"/>
      <c r="I23" s="149"/>
      <c r="J23" s="149"/>
    </row>
    <row r="24" spans="1:4" ht="19.5">
      <c r="A24" s="193" t="s">
        <v>0</v>
      </c>
      <c r="B24" s="149"/>
      <c r="C24" s="149"/>
      <c r="D24" s="149"/>
    </row>
    <row r="25" spans="1:4" ht="19.5">
      <c r="A25" s="193" t="s">
        <v>1</v>
      </c>
      <c r="B25" s="149"/>
      <c r="C25" s="149"/>
      <c r="D25" s="149"/>
    </row>
    <row r="26" spans="1:10" ht="19.5">
      <c r="A26" s="193" t="s">
        <v>2</v>
      </c>
      <c r="B26" s="149"/>
      <c r="C26" s="149"/>
      <c r="D26" s="149"/>
      <c r="E26" s="149"/>
      <c r="F26" s="149"/>
      <c r="G26" s="149"/>
      <c r="H26" s="149"/>
      <c r="I26" s="149"/>
      <c r="J26" s="149"/>
    </row>
    <row r="27" spans="1:10" ht="19.5">
      <c r="A27" s="197" t="s">
        <v>3</v>
      </c>
      <c r="B27" s="150"/>
      <c r="C27" s="150"/>
      <c r="D27" s="149"/>
      <c r="E27" s="149"/>
      <c r="F27" s="149"/>
      <c r="G27" s="149"/>
      <c r="H27" s="149"/>
      <c r="I27" s="149"/>
      <c r="J27" s="149"/>
    </row>
    <row r="28" spans="1:11" ht="32.25" customHeight="1">
      <c r="A28" s="200" t="s">
        <v>4</v>
      </c>
      <c r="B28" s="149"/>
      <c r="C28" s="149"/>
      <c r="D28" s="149"/>
      <c r="E28" s="149"/>
      <c r="F28" s="149"/>
      <c r="G28" s="149"/>
      <c r="H28" s="149"/>
      <c r="I28" s="149"/>
      <c r="J28" s="149"/>
      <c r="K28" s="149"/>
    </row>
    <row r="29" spans="1:11" ht="19.5">
      <c r="A29" s="193" t="s">
        <v>5</v>
      </c>
      <c r="B29" s="149"/>
      <c r="C29" s="149"/>
      <c r="D29" s="149"/>
      <c r="E29" s="149"/>
      <c r="F29" s="149"/>
      <c r="G29" s="149"/>
      <c r="H29" s="149"/>
      <c r="I29" s="149"/>
      <c r="J29" s="149"/>
      <c r="K29" s="149"/>
    </row>
    <row r="30" spans="1:13" ht="19.5">
      <c r="A30" s="193" t="s">
        <v>6</v>
      </c>
      <c r="B30" s="149"/>
      <c r="C30" s="149"/>
      <c r="D30" s="149"/>
      <c r="E30" s="149"/>
      <c r="F30" s="149"/>
      <c r="G30" s="149"/>
      <c r="H30" s="149"/>
      <c r="I30" s="149"/>
      <c r="J30" s="149"/>
      <c r="K30" s="149"/>
      <c r="L30" s="149"/>
      <c r="M30" s="149"/>
    </row>
    <row r="31" spans="1:13" ht="19.5">
      <c r="A31" s="193" t="s">
        <v>7</v>
      </c>
      <c r="B31" s="149"/>
      <c r="C31" s="149"/>
      <c r="D31" s="149"/>
      <c r="E31" s="149"/>
      <c r="F31" s="149"/>
      <c r="G31" s="149"/>
      <c r="H31" s="149"/>
      <c r="I31" s="149"/>
      <c r="J31" s="149"/>
      <c r="K31" s="149"/>
      <c r="L31" s="149"/>
      <c r="M31" s="149"/>
    </row>
    <row r="32" spans="1:13" ht="19.5">
      <c r="A32" s="197" t="s">
        <v>8</v>
      </c>
      <c r="B32" s="150"/>
      <c r="C32" s="150"/>
      <c r="D32" s="149"/>
      <c r="E32" s="149"/>
      <c r="F32" s="149"/>
      <c r="G32" s="149"/>
      <c r="H32" s="149"/>
      <c r="I32" s="149"/>
      <c r="J32" s="149"/>
      <c r="K32" s="149"/>
      <c r="L32" s="149"/>
      <c r="M32" s="149"/>
    </row>
    <row r="33" spans="1:11" ht="19.5">
      <c r="A33" s="193" t="s">
        <v>9</v>
      </c>
      <c r="B33" s="149"/>
      <c r="C33" s="149"/>
      <c r="D33" s="149"/>
      <c r="E33" s="149"/>
      <c r="F33" s="149"/>
      <c r="G33" s="149"/>
      <c r="H33" s="149"/>
      <c r="I33" s="149"/>
      <c r="J33" s="149"/>
      <c r="K33" s="149"/>
    </row>
    <row r="34" spans="1:11" ht="19.5">
      <c r="A34" s="193" t="s">
        <v>11</v>
      </c>
      <c r="B34" s="149"/>
      <c r="C34" s="149"/>
      <c r="D34" s="149"/>
      <c r="E34" s="149"/>
      <c r="F34" s="149"/>
      <c r="G34" s="149"/>
      <c r="H34" s="149"/>
      <c r="I34" s="149"/>
      <c r="J34" s="149"/>
      <c r="K34" s="149"/>
    </row>
    <row r="35" spans="1:11" ht="19.5">
      <c r="A35" s="193" t="s">
        <v>13</v>
      </c>
      <c r="B35" s="149"/>
      <c r="C35" s="149"/>
      <c r="D35" s="149"/>
      <c r="E35" s="149"/>
      <c r="F35" s="149"/>
      <c r="G35" s="149"/>
      <c r="H35" s="149"/>
      <c r="I35" s="149"/>
      <c r="J35" s="149"/>
      <c r="K35" s="149"/>
    </row>
    <row r="36" spans="1:11" ht="19.5">
      <c r="A36" s="193" t="s">
        <v>15</v>
      </c>
      <c r="B36" s="149"/>
      <c r="C36" s="149"/>
      <c r="D36" s="149"/>
      <c r="E36" s="149"/>
      <c r="F36" s="149"/>
      <c r="G36" s="149"/>
      <c r="H36" s="149"/>
      <c r="I36" s="149"/>
      <c r="J36" s="149"/>
      <c r="K36" s="149"/>
    </row>
    <row r="37" spans="1:11" ht="19.5">
      <c r="A37" s="193" t="s">
        <v>17</v>
      </c>
      <c r="B37" s="149"/>
      <c r="C37" s="149"/>
      <c r="D37" s="149"/>
      <c r="E37" s="149"/>
      <c r="F37" s="149"/>
      <c r="G37" s="149"/>
      <c r="H37" s="149"/>
      <c r="I37" s="149"/>
      <c r="J37" s="149"/>
      <c r="K37" s="149"/>
    </row>
    <row r="38" spans="1:13" ht="32.25" customHeight="1">
      <c r="A38" s="200" t="s">
        <v>18</v>
      </c>
      <c r="B38" s="149"/>
      <c r="C38" s="149"/>
      <c r="D38" s="149"/>
      <c r="E38" s="149"/>
      <c r="F38" s="149"/>
      <c r="G38" s="149"/>
      <c r="H38" s="149"/>
      <c r="I38" s="149"/>
      <c r="J38" s="149"/>
      <c r="K38" s="149"/>
      <c r="L38" s="149"/>
      <c r="M38" s="149"/>
    </row>
    <row r="39" spans="1:13" ht="34.5" customHeight="1">
      <c r="A39" s="200" t="s">
        <v>19</v>
      </c>
      <c r="B39" s="149"/>
      <c r="C39" s="149"/>
      <c r="D39" s="149"/>
      <c r="E39" s="149"/>
      <c r="F39" s="149"/>
      <c r="G39" s="149"/>
      <c r="H39" s="149"/>
      <c r="I39" s="149"/>
      <c r="J39" s="149"/>
      <c r="K39" s="149"/>
      <c r="L39" s="149"/>
      <c r="M39" s="149"/>
    </row>
    <row r="40" spans="1:13" ht="19.5">
      <c r="A40" s="197" t="s">
        <v>20</v>
      </c>
      <c r="B40" s="150"/>
      <c r="C40" s="150"/>
      <c r="D40" s="149"/>
      <c r="E40" s="149"/>
      <c r="F40" s="149"/>
      <c r="G40" s="149"/>
      <c r="H40" s="149"/>
      <c r="I40" s="149"/>
      <c r="J40" s="149"/>
      <c r="K40" s="149"/>
      <c r="L40" s="149"/>
      <c r="M40" s="149"/>
    </row>
    <row r="41" spans="1:11" ht="33" customHeight="1">
      <c r="A41" s="200" t="s">
        <v>21</v>
      </c>
      <c r="B41" s="149"/>
      <c r="C41" s="149"/>
      <c r="D41" s="149"/>
      <c r="E41" s="149"/>
      <c r="F41" s="149"/>
      <c r="G41" s="149"/>
      <c r="H41" s="149"/>
      <c r="I41" s="149"/>
      <c r="J41" s="149"/>
      <c r="K41" s="149"/>
    </row>
    <row r="42" spans="1:11" ht="31.5" customHeight="1">
      <c r="A42" s="200" t="s">
        <v>22</v>
      </c>
      <c r="B42" s="149"/>
      <c r="C42" s="149"/>
      <c r="D42" s="149"/>
      <c r="E42" s="149"/>
      <c r="F42" s="149"/>
      <c r="G42" s="149"/>
      <c r="H42" s="149"/>
      <c r="I42" s="149"/>
      <c r="J42" s="149"/>
      <c r="K42" s="149"/>
    </row>
    <row r="43" spans="1:13" ht="19.5">
      <c r="A43" s="193" t="s">
        <v>23</v>
      </c>
      <c r="B43" s="149"/>
      <c r="C43" s="149"/>
      <c r="D43" s="149"/>
      <c r="E43" s="149"/>
      <c r="F43" s="149"/>
      <c r="G43" s="149"/>
      <c r="H43" s="149"/>
      <c r="I43" s="149"/>
      <c r="J43" s="149"/>
      <c r="K43" s="149"/>
      <c r="L43" s="149"/>
      <c r="M43" s="149"/>
    </row>
    <row r="44" spans="1:13" ht="19.5">
      <c r="A44" s="193" t="s">
        <v>24</v>
      </c>
      <c r="B44" s="149"/>
      <c r="C44" s="149"/>
      <c r="D44" s="149"/>
      <c r="E44" s="149"/>
      <c r="F44" s="149"/>
      <c r="G44" s="149"/>
      <c r="H44" s="149"/>
      <c r="I44" s="149"/>
      <c r="J44" s="149"/>
      <c r="K44" s="149"/>
      <c r="L44" s="149"/>
      <c r="M44" s="149"/>
    </row>
    <row r="45" spans="1:13" ht="19.5">
      <c r="A45" s="197" t="s">
        <v>25</v>
      </c>
      <c r="B45" s="150"/>
      <c r="C45" s="150"/>
      <c r="D45" s="149"/>
      <c r="E45" s="149"/>
      <c r="F45" s="149"/>
      <c r="G45" s="149"/>
      <c r="H45" s="149"/>
      <c r="I45" s="149"/>
      <c r="J45" s="149"/>
      <c r="K45" s="149"/>
      <c r="L45" s="149"/>
      <c r="M45" s="149"/>
    </row>
    <row r="46" spans="1:11" ht="19.5">
      <c r="A46" s="193" t="s">
        <v>26</v>
      </c>
      <c r="B46" s="149"/>
      <c r="C46" s="149"/>
      <c r="D46" s="149"/>
      <c r="E46" s="149"/>
      <c r="F46" s="149"/>
      <c r="G46" s="149"/>
      <c r="H46" s="149"/>
      <c r="I46" s="149"/>
      <c r="J46" s="149"/>
      <c r="K46" s="149"/>
    </row>
    <row r="47" spans="1:11" ht="19.5">
      <c r="A47" s="193" t="s">
        <v>28</v>
      </c>
      <c r="B47" s="149"/>
      <c r="C47" s="149"/>
      <c r="D47" s="149"/>
      <c r="E47" s="149"/>
      <c r="F47" s="149"/>
      <c r="G47" s="149"/>
      <c r="H47" s="149"/>
      <c r="I47" s="149"/>
      <c r="J47" s="149"/>
      <c r="K47" s="149"/>
    </row>
    <row r="48" spans="1:13" ht="19.5">
      <c r="A48" s="193" t="s">
        <v>29</v>
      </c>
      <c r="B48" s="149"/>
      <c r="C48" s="149"/>
      <c r="D48" s="149"/>
      <c r="E48" s="149"/>
      <c r="F48" s="149"/>
      <c r="G48" s="149"/>
      <c r="H48" s="149"/>
      <c r="I48" s="149"/>
      <c r="J48" s="149"/>
      <c r="K48" s="149"/>
      <c r="L48" s="149"/>
      <c r="M48" s="149"/>
    </row>
    <row r="49" spans="1:13" ht="19.5">
      <c r="A49" s="193" t="s">
        <v>30</v>
      </c>
      <c r="B49" s="149"/>
      <c r="C49" s="149"/>
      <c r="D49" s="149"/>
      <c r="E49" s="149"/>
      <c r="F49" s="149"/>
      <c r="G49" s="149"/>
      <c r="H49" s="149"/>
      <c r="I49" s="149"/>
      <c r="J49" s="149"/>
      <c r="K49" s="149"/>
      <c r="L49" s="149"/>
      <c r="M49" s="149"/>
    </row>
    <row r="50" spans="1:13" ht="19.5">
      <c r="A50" s="197" t="s">
        <v>31</v>
      </c>
      <c r="B50" s="150"/>
      <c r="C50" s="150"/>
      <c r="D50" s="149"/>
      <c r="E50" s="149"/>
      <c r="F50" s="149"/>
      <c r="G50" s="149"/>
      <c r="H50" s="149"/>
      <c r="I50" s="149"/>
      <c r="J50" s="149"/>
      <c r="K50" s="149"/>
      <c r="L50" s="149"/>
      <c r="M50" s="149"/>
    </row>
    <row r="51" spans="1:11" ht="36" customHeight="1">
      <c r="A51" s="200" t="s">
        <v>32</v>
      </c>
      <c r="B51" s="149"/>
      <c r="C51" s="149"/>
      <c r="D51" s="149"/>
      <c r="E51" s="149"/>
      <c r="F51" s="149"/>
      <c r="G51" s="149"/>
      <c r="H51" s="149"/>
      <c r="I51" s="149"/>
      <c r="J51" s="149"/>
      <c r="K51" s="149"/>
    </row>
    <row r="52" spans="1:11" ht="19.5">
      <c r="A52" s="193" t="s">
        <v>33</v>
      </c>
      <c r="B52" s="149"/>
      <c r="C52" s="149"/>
      <c r="D52" s="149"/>
      <c r="E52" s="149"/>
      <c r="F52" s="149"/>
      <c r="G52" s="149"/>
      <c r="H52" s="149"/>
      <c r="I52" s="149"/>
      <c r="J52" s="149"/>
      <c r="K52" s="149"/>
    </row>
    <row r="53" spans="1:13" ht="19.5">
      <c r="A53" s="193" t="s">
        <v>34</v>
      </c>
      <c r="B53" s="149"/>
      <c r="C53" s="149"/>
      <c r="D53" s="149"/>
      <c r="E53" s="149"/>
      <c r="F53" s="149"/>
      <c r="G53" s="149"/>
      <c r="H53" s="149"/>
      <c r="I53" s="149"/>
      <c r="J53" s="149"/>
      <c r="K53" s="149"/>
      <c r="L53" s="149"/>
      <c r="M53" s="149"/>
    </row>
    <row r="54" spans="1:13" ht="35.25" customHeight="1">
      <c r="A54" s="200" t="s">
        <v>35</v>
      </c>
      <c r="B54" s="149"/>
      <c r="C54" s="149"/>
      <c r="D54" s="149"/>
      <c r="E54" s="149"/>
      <c r="F54" s="149"/>
      <c r="G54" s="149"/>
      <c r="H54" s="149"/>
      <c r="I54" s="149"/>
      <c r="J54" s="149"/>
      <c r="K54" s="149"/>
      <c r="L54" s="149"/>
      <c r="M54" s="149"/>
    </row>
    <row r="55" spans="1:13" ht="19.5">
      <c r="A55" s="197" t="s">
        <v>36</v>
      </c>
      <c r="B55" s="150"/>
      <c r="C55" s="150"/>
      <c r="D55" s="149"/>
      <c r="E55" s="149"/>
      <c r="F55" s="149"/>
      <c r="G55" s="149"/>
      <c r="H55" s="149"/>
      <c r="I55" s="149"/>
      <c r="J55" s="149"/>
      <c r="K55" s="149"/>
      <c r="L55" s="149"/>
      <c r="M55" s="149"/>
    </row>
    <row r="56" spans="1:11" ht="33" customHeight="1">
      <c r="A56" s="200" t="s">
        <v>37</v>
      </c>
      <c r="B56" s="149"/>
      <c r="C56" s="149"/>
      <c r="D56" s="149"/>
      <c r="E56" s="149"/>
      <c r="F56" s="149"/>
      <c r="G56" s="149"/>
      <c r="H56" s="149"/>
      <c r="I56" s="149"/>
      <c r="J56" s="149"/>
      <c r="K56" s="149"/>
    </row>
    <row r="57" spans="1:11" ht="19.5">
      <c r="A57" s="193" t="s">
        <v>38</v>
      </c>
      <c r="B57" s="149"/>
      <c r="C57" s="149"/>
      <c r="D57" s="149"/>
      <c r="E57" s="149"/>
      <c r="F57" s="149"/>
      <c r="G57" s="149"/>
      <c r="H57" s="149"/>
      <c r="I57" s="149"/>
      <c r="J57" s="149"/>
      <c r="K57" s="149"/>
    </row>
    <row r="58" spans="1:13" ht="19.5">
      <c r="A58" s="193" t="s">
        <v>39</v>
      </c>
      <c r="B58" s="149"/>
      <c r="C58" s="149"/>
      <c r="D58" s="149"/>
      <c r="E58" s="149"/>
      <c r="F58" s="149"/>
      <c r="G58" s="149"/>
      <c r="H58" s="149"/>
      <c r="I58" s="149"/>
      <c r="J58" s="149"/>
      <c r="K58" s="149"/>
      <c r="L58" s="149"/>
      <c r="M58" s="149"/>
    </row>
    <row r="59" spans="1:13" ht="19.5">
      <c r="A59" s="193" t="s">
        <v>40</v>
      </c>
      <c r="B59" s="149"/>
      <c r="C59" s="149"/>
      <c r="D59" s="149"/>
      <c r="E59" s="149"/>
      <c r="F59" s="149"/>
      <c r="G59" s="149"/>
      <c r="H59" s="149"/>
      <c r="I59" s="149"/>
      <c r="J59" s="149"/>
      <c r="K59" s="149"/>
      <c r="L59" s="149"/>
      <c r="M59" s="149"/>
    </row>
    <row r="60" spans="1:13" ht="19.5">
      <c r="A60" s="197" t="s">
        <v>41</v>
      </c>
      <c r="B60" s="150"/>
      <c r="C60" s="150"/>
      <c r="D60" s="149"/>
      <c r="E60" s="149"/>
      <c r="F60" s="149"/>
      <c r="G60" s="149"/>
      <c r="H60" s="149"/>
      <c r="I60" s="149"/>
      <c r="J60" s="149"/>
      <c r="K60" s="149"/>
      <c r="L60" s="149"/>
      <c r="M60" s="149"/>
    </row>
    <row r="61" spans="1:11" ht="19.5">
      <c r="A61" s="193" t="s">
        <v>42</v>
      </c>
      <c r="B61" s="149"/>
      <c r="C61" s="149"/>
      <c r="D61" s="149"/>
      <c r="E61" s="149"/>
      <c r="F61" s="149"/>
      <c r="G61" s="149"/>
      <c r="H61" s="149"/>
      <c r="I61" s="149"/>
      <c r="J61" s="149"/>
      <c r="K61" s="149"/>
    </row>
    <row r="62" spans="1:11" ht="19.5">
      <c r="A62" s="193" t="s">
        <v>43</v>
      </c>
      <c r="B62" s="149"/>
      <c r="C62" s="149"/>
      <c r="D62" s="149"/>
      <c r="E62" s="149"/>
      <c r="F62" s="149"/>
      <c r="G62" s="149"/>
      <c r="H62" s="149"/>
      <c r="I62" s="149"/>
      <c r="J62" s="149"/>
      <c r="K62" s="149"/>
    </row>
    <row r="63" spans="1:13" ht="19.5">
      <c r="A63" s="193" t="s">
        <v>44</v>
      </c>
      <c r="B63" s="149"/>
      <c r="C63" s="149"/>
      <c r="D63" s="149"/>
      <c r="E63" s="149"/>
      <c r="F63" s="149"/>
      <c r="G63" s="149"/>
      <c r="H63" s="149"/>
      <c r="I63" s="149"/>
      <c r="J63" s="149"/>
      <c r="K63" s="149"/>
      <c r="L63" s="149"/>
      <c r="M63" s="149"/>
    </row>
    <row r="64" spans="1:13" ht="19.5">
      <c r="A64" s="193" t="s">
        <v>45</v>
      </c>
      <c r="B64" s="149"/>
      <c r="C64" s="149"/>
      <c r="D64" s="149"/>
      <c r="E64" s="149"/>
      <c r="F64" s="149"/>
      <c r="G64" s="149"/>
      <c r="H64" s="149"/>
      <c r="I64" s="149"/>
      <c r="J64" s="149"/>
      <c r="K64" s="149"/>
      <c r="L64" s="149"/>
      <c r="M64" s="149"/>
    </row>
    <row r="65" spans="1:13" ht="19.5">
      <c r="A65" s="197" t="s">
        <v>46</v>
      </c>
      <c r="B65" s="150"/>
      <c r="C65" s="150"/>
      <c r="D65" s="149"/>
      <c r="E65" s="149"/>
      <c r="F65" s="149"/>
      <c r="G65" s="149"/>
      <c r="H65" s="149"/>
      <c r="I65" s="149"/>
      <c r="J65" s="149"/>
      <c r="K65" s="149"/>
      <c r="L65" s="149"/>
      <c r="M65" s="149"/>
    </row>
    <row r="66" spans="1:11" ht="19.5">
      <c r="A66" s="193" t="s">
        <v>47</v>
      </c>
      <c r="B66" s="149"/>
      <c r="C66" s="149"/>
      <c r="D66" s="149"/>
      <c r="E66" s="149"/>
      <c r="F66" s="149"/>
      <c r="G66" s="149"/>
      <c r="H66" s="149"/>
      <c r="I66" s="149"/>
      <c r="J66" s="149"/>
      <c r="K66" s="149"/>
    </row>
    <row r="67" spans="1:11" ht="19.5">
      <c r="A67" s="193" t="s">
        <v>48</v>
      </c>
      <c r="B67" s="149"/>
      <c r="C67" s="149"/>
      <c r="D67" s="149"/>
      <c r="E67" s="149"/>
      <c r="F67" s="149"/>
      <c r="G67" s="149"/>
      <c r="H67" s="149"/>
      <c r="I67" s="149"/>
      <c r="J67" s="149"/>
      <c r="K67" s="149"/>
    </row>
    <row r="68" spans="1:11" ht="19.5">
      <c r="A68" s="202" t="s">
        <v>49</v>
      </c>
      <c r="B68" s="201"/>
      <c r="C68" s="149"/>
      <c r="D68" s="149"/>
      <c r="E68" s="149"/>
      <c r="F68" s="149"/>
      <c r="G68" s="149"/>
      <c r="H68" s="149"/>
      <c r="I68" s="149"/>
      <c r="J68" s="149"/>
      <c r="K68" s="149"/>
    </row>
    <row r="69" spans="1:4" s="205" customFormat="1" ht="19.5">
      <c r="A69" s="206" t="s">
        <v>50</v>
      </c>
      <c r="B69" s="203"/>
      <c r="C69" s="204"/>
      <c r="D69" s="204"/>
    </row>
    <row r="70" spans="1:3" ht="19.5">
      <c r="A70" s="193" t="s">
        <v>51</v>
      </c>
      <c r="B70" s="149"/>
      <c r="C70" s="149"/>
    </row>
    <row r="71" spans="1:8" ht="19.5">
      <c r="A71" s="193" t="s">
        <v>52</v>
      </c>
      <c r="B71" s="149"/>
      <c r="C71" s="149"/>
      <c r="D71" s="149"/>
      <c r="E71" s="149"/>
      <c r="F71" s="149"/>
      <c r="G71" s="149"/>
      <c r="H71" s="149"/>
    </row>
    <row r="72" spans="1:8" ht="19.5">
      <c r="A72" s="193" t="s">
        <v>53</v>
      </c>
      <c r="B72" s="149"/>
      <c r="C72" s="149"/>
      <c r="D72" s="149"/>
      <c r="E72" s="149"/>
      <c r="F72" s="149"/>
      <c r="G72" s="149"/>
      <c r="H72" s="149"/>
    </row>
    <row r="73" spans="1:8" ht="19.5">
      <c r="A73" s="193" t="s">
        <v>54</v>
      </c>
      <c r="B73" s="149"/>
      <c r="C73" s="149"/>
      <c r="D73" s="149"/>
      <c r="E73" s="149"/>
      <c r="F73" s="149"/>
      <c r="G73" s="149"/>
      <c r="H73" s="149"/>
    </row>
    <row r="74" spans="1:8" ht="19.5">
      <c r="A74" s="193" t="s">
        <v>55</v>
      </c>
      <c r="B74" s="149"/>
      <c r="C74" s="149"/>
      <c r="D74" s="149"/>
      <c r="E74" s="149"/>
      <c r="F74" s="149"/>
      <c r="G74" s="149"/>
      <c r="H74" s="149"/>
    </row>
    <row r="75" spans="1:5" ht="19.5">
      <c r="A75" s="197" t="s">
        <v>56</v>
      </c>
      <c r="B75" s="150"/>
      <c r="C75" s="150"/>
      <c r="D75" s="150"/>
      <c r="E75" s="150"/>
    </row>
    <row r="76" spans="1:14" ht="19.5">
      <c r="A76" s="197" t="s">
        <v>57</v>
      </c>
      <c r="B76" s="150"/>
      <c r="C76" s="150"/>
      <c r="D76" s="150"/>
      <c r="E76" s="150"/>
      <c r="F76" s="150"/>
      <c r="G76" s="150"/>
      <c r="H76" s="150"/>
      <c r="I76" s="150"/>
      <c r="J76" s="150"/>
      <c r="K76" s="150"/>
      <c r="L76" s="150"/>
      <c r="M76" s="150"/>
      <c r="N76" s="150"/>
    </row>
    <row r="77" spans="1:14" ht="29.25" customHeight="1">
      <c r="A77" s="207" t="s">
        <v>58</v>
      </c>
      <c r="B77" s="150"/>
      <c r="C77" s="150"/>
      <c r="D77" s="150"/>
      <c r="E77" s="150"/>
      <c r="F77" s="150"/>
      <c r="G77" s="150"/>
      <c r="H77" s="150"/>
      <c r="I77" s="150"/>
      <c r="J77" s="150"/>
      <c r="K77" s="150"/>
      <c r="L77" s="150"/>
      <c r="M77" s="150"/>
      <c r="N77" s="150"/>
    </row>
    <row r="78" spans="1:14" ht="32.25" customHeight="1">
      <c r="A78" s="198" t="s">
        <v>59</v>
      </c>
      <c r="B78" s="150"/>
      <c r="C78" s="150"/>
      <c r="D78" s="150"/>
      <c r="E78" s="150"/>
      <c r="F78" s="150"/>
      <c r="G78" s="150"/>
      <c r="H78" s="150"/>
      <c r="I78" s="150"/>
      <c r="J78" s="150"/>
      <c r="K78" s="150"/>
      <c r="L78" s="150"/>
      <c r="M78" s="150"/>
      <c r="N78" s="150"/>
    </row>
    <row r="79" spans="2:7" ht="19.5">
      <c r="B79" s="150"/>
      <c r="C79" s="150"/>
      <c r="D79" s="150"/>
      <c r="E79" s="150"/>
      <c r="F79" s="150"/>
      <c r="G79" s="150"/>
    </row>
    <row r="80" spans="1:7" ht="19.5">
      <c r="A80" s="150"/>
      <c r="B80" s="150"/>
      <c r="C80" s="150"/>
      <c r="D80" s="150"/>
      <c r="E80" s="150"/>
      <c r="F80" s="150"/>
      <c r="G80" s="150"/>
    </row>
    <row r="81" spans="1:7" ht="19.5">
      <c r="A81" s="150"/>
      <c r="B81" s="150"/>
      <c r="C81" s="150"/>
      <c r="D81" s="150"/>
      <c r="E81" s="150"/>
      <c r="F81" s="150"/>
      <c r="G81" s="15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F24"/>
  <sheetViews>
    <sheetView workbookViewId="0" topLeftCell="A1">
      <selection activeCell="A2" sqref="A2:F4"/>
    </sheetView>
  </sheetViews>
  <sheetFormatPr defaultColWidth="7.69921875" defaultRowHeight="19.5"/>
  <cols>
    <col min="1" max="1" width="5.296875" style="56" customWidth="1"/>
    <col min="2" max="2" width="30.09765625" style="56" customWidth="1"/>
    <col min="3" max="4" width="8.5" style="56" customWidth="1"/>
    <col min="5" max="5" width="7.69921875" style="56" customWidth="1"/>
    <col min="6" max="6" width="8.5" style="56" customWidth="1"/>
    <col min="7" max="16384" width="7.69921875" style="56" customWidth="1"/>
  </cols>
  <sheetData>
    <row r="2" spans="1:6" ht="12.75">
      <c r="A2" s="175" t="s">
        <v>456</v>
      </c>
      <c r="B2" s="175"/>
      <c r="C2" s="175"/>
      <c r="D2" s="175"/>
      <c r="E2" s="175"/>
      <c r="F2" s="175"/>
    </row>
    <row r="3" spans="1:6" ht="12.75">
      <c r="A3" s="175" t="s">
        <v>457</v>
      </c>
      <c r="B3" s="175"/>
      <c r="C3" s="175"/>
      <c r="D3" s="175"/>
      <c r="E3" s="175"/>
      <c r="F3" s="175"/>
    </row>
    <row r="4" spans="1:6" ht="12.75">
      <c r="A4" s="175" t="s">
        <v>458</v>
      </c>
      <c r="B4" s="175"/>
      <c r="C4" s="175"/>
      <c r="D4" s="175"/>
      <c r="E4" s="175"/>
      <c r="F4" s="175"/>
    </row>
    <row r="6" spans="1:6" ht="12.75">
      <c r="A6" s="178" t="s">
        <v>461</v>
      </c>
      <c r="B6" s="178" t="s">
        <v>460</v>
      </c>
      <c r="C6" s="177" t="s">
        <v>459</v>
      </c>
      <c r="D6" s="177"/>
      <c r="E6" s="177" t="s">
        <v>382</v>
      </c>
      <c r="F6" s="177"/>
    </row>
    <row r="7" spans="1:6" ht="12.75">
      <c r="A7" s="157"/>
      <c r="B7" s="157"/>
      <c r="C7" s="58" t="s">
        <v>380</v>
      </c>
      <c r="D7" s="58" t="s">
        <v>378</v>
      </c>
      <c r="E7" s="58" t="s">
        <v>380</v>
      </c>
      <c r="F7" s="58" t="s">
        <v>378</v>
      </c>
    </row>
    <row r="8" spans="1:6" ht="12.75">
      <c r="A8" s="59" t="s">
        <v>340</v>
      </c>
      <c r="B8" s="60" t="s">
        <v>341</v>
      </c>
      <c r="C8" s="61">
        <v>28031</v>
      </c>
      <c r="D8" s="61">
        <v>735450</v>
      </c>
      <c r="E8" s="62">
        <v>302.2722231442113</v>
      </c>
      <c r="F8" s="62">
        <v>296.3</v>
      </c>
    </row>
    <row r="9" spans="1:6" ht="12.75">
      <c r="A9" s="59" t="s">
        <v>342</v>
      </c>
      <c r="B9" s="60" t="s">
        <v>343</v>
      </c>
      <c r="C9" s="61">
        <v>18264</v>
      </c>
      <c r="D9" s="61">
        <v>497220</v>
      </c>
      <c r="E9" s="62">
        <v>196.9498014164987</v>
      </c>
      <c r="F9" s="62">
        <v>200.3</v>
      </c>
    </row>
    <row r="10" spans="1:6" ht="12.75">
      <c r="A10" s="59" t="s">
        <v>344</v>
      </c>
      <c r="B10" s="60" t="s">
        <v>345</v>
      </c>
      <c r="C10" s="61">
        <v>5173</v>
      </c>
      <c r="D10" s="61">
        <v>147470</v>
      </c>
      <c r="E10" s="62">
        <v>55.78303343887143</v>
      </c>
      <c r="F10" s="62">
        <v>59.4</v>
      </c>
    </row>
    <row r="11" spans="1:6" ht="12.75">
      <c r="A11" s="59" t="s">
        <v>346</v>
      </c>
      <c r="B11" s="60" t="s">
        <v>347</v>
      </c>
      <c r="C11" s="61">
        <v>3228</v>
      </c>
      <c r="D11" s="61">
        <v>94780</v>
      </c>
      <c r="E11" s="62">
        <v>34.809130473743856</v>
      </c>
      <c r="F11" s="62">
        <v>38.2</v>
      </c>
    </row>
    <row r="12" spans="1:6" ht="25.5">
      <c r="A12" s="63" t="s">
        <v>348</v>
      </c>
      <c r="B12" s="64" t="s">
        <v>462</v>
      </c>
      <c r="C12" s="65">
        <v>2852</v>
      </c>
      <c r="D12" s="65">
        <v>84350</v>
      </c>
      <c r="E12" s="66">
        <v>30.75453535040814</v>
      </c>
      <c r="F12" s="66">
        <v>34</v>
      </c>
    </row>
    <row r="13" spans="1:6" ht="12.75">
      <c r="A13" s="59" t="s">
        <v>349</v>
      </c>
      <c r="B13" s="60" t="s">
        <v>350</v>
      </c>
      <c r="C13" s="61">
        <v>2633</v>
      </c>
      <c r="D13" s="61">
        <v>75240</v>
      </c>
      <c r="E13" s="62">
        <v>28.392949361018456</v>
      </c>
      <c r="F13" s="62">
        <v>30.3</v>
      </c>
    </row>
    <row r="14" spans="1:6" ht="12.75">
      <c r="A14" s="59" t="s">
        <v>351</v>
      </c>
      <c r="B14" s="60" t="s">
        <v>352</v>
      </c>
      <c r="C14" s="61">
        <v>2052</v>
      </c>
      <c r="D14" s="61">
        <v>46560</v>
      </c>
      <c r="E14" s="62">
        <v>22.127737215651297</v>
      </c>
      <c r="F14" s="62">
        <v>18.8</v>
      </c>
    </row>
    <row r="15" spans="1:6" ht="12.75">
      <c r="A15" s="59" t="s">
        <v>353</v>
      </c>
      <c r="B15" s="60" t="s">
        <v>354</v>
      </c>
      <c r="C15" s="61">
        <v>1170</v>
      </c>
      <c r="D15" s="61">
        <v>19120</v>
      </c>
      <c r="E15" s="62">
        <v>12.61669227208188</v>
      </c>
      <c r="F15" s="62">
        <v>10.6</v>
      </c>
    </row>
    <row r="16" spans="1:6" ht="12.75">
      <c r="A16" s="59" t="s">
        <v>355</v>
      </c>
      <c r="B16" s="60" t="s">
        <v>356</v>
      </c>
      <c r="C16" s="61">
        <v>1064</v>
      </c>
      <c r="D16" s="61">
        <v>31210</v>
      </c>
      <c r="E16" s="62">
        <v>11.473641519226598</v>
      </c>
      <c r="F16" s="62">
        <v>9.3</v>
      </c>
    </row>
    <row r="17" spans="1:6" ht="12.75">
      <c r="A17" s="59" t="s">
        <v>357</v>
      </c>
      <c r="B17" s="60" t="s">
        <v>358</v>
      </c>
      <c r="C17" s="61">
        <v>1043</v>
      </c>
      <c r="D17" s="61">
        <v>26380</v>
      </c>
      <c r="E17" s="62">
        <v>11.247188068189232</v>
      </c>
      <c r="F17" s="62">
        <v>12.6</v>
      </c>
    </row>
    <row r="18" spans="1:6" ht="24" customHeight="1">
      <c r="A18" s="69"/>
      <c r="B18" s="70" t="s">
        <v>359</v>
      </c>
      <c r="C18" s="71">
        <v>65510</v>
      </c>
      <c r="D18" s="71">
        <v>1757780</v>
      </c>
      <c r="E18" s="72">
        <v>706.4269322599008</v>
      </c>
      <c r="F18" s="72">
        <v>708.1</v>
      </c>
    </row>
    <row r="19" spans="1:6" ht="24" customHeight="1">
      <c r="A19" s="67"/>
      <c r="B19" s="70" t="s">
        <v>360</v>
      </c>
      <c r="C19" s="71">
        <v>13056</v>
      </c>
      <c r="D19" s="71">
        <v>397220</v>
      </c>
      <c r="E19" s="72">
        <v>140.78934555923166</v>
      </c>
      <c r="F19" s="72">
        <v>160</v>
      </c>
    </row>
    <row r="20" spans="1:6" ht="24" customHeight="1">
      <c r="A20" s="68"/>
      <c r="B20" s="73" t="s">
        <v>303</v>
      </c>
      <c r="C20" s="74">
        <v>78566</v>
      </c>
      <c r="D20" s="74">
        <v>2155000</v>
      </c>
      <c r="E20" s="75">
        <v>847.2162778191325</v>
      </c>
      <c r="F20" s="75">
        <v>868.1</v>
      </c>
    </row>
    <row r="21" ht="12.75">
      <c r="B21" s="57"/>
    </row>
    <row r="22" spans="1:6" ht="12.75">
      <c r="A22" s="176" t="s">
        <v>463</v>
      </c>
      <c r="B22" s="176"/>
      <c r="C22" s="176"/>
      <c r="D22" s="176"/>
      <c r="E22" s="176"/>
      <c r="F22" s="176"/>
    </row>
    <row r="24" spans="1:6" ht="12.75">
      <c r="A24" s="176" t="s">
        <v>384</v>
      </c>
      <c r="B24" s="176"/>
      <c r="C24" s="176"/>
      <c r="D24" s="176"/>
      <c r="E24" s="176"/>
      <c r="F24" s="176"/>
    </row>
  </sheetData>
  <mergeCells count="9">
    <mergeCell ref="A2:F2"/>
    <mergeCell ref="A22:F22"/>
    <mergeCell ref="A24:F24"/>
    <mergeCell ref="A4:F4"/>
    <mergeCell ref="A3:F3"/>
    <mergeCell ref="E6:F6"/>
    <mergeCell ref="C6:D6"/>
    <mergeCell ref="A6:A7"/>
    <mergeCell ref="B6:B7"/>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D74"/>
  <sheetViews>
    <sheetView workbookViewId="0" topLeftCell="A1">
      <selection activeCell="A2" sqref="A2:D4"/>
    </sheetView>
  </sheetViews>
  <sheetFormatPr defaultColWidth="8.796875" defaultRowHeight="19.5"/>
  <cols>
    <col min="1" max="1" width="8.796875" style="2" customWidth="1"/>
    <col min="2" max="2" width="39.19921875" style="2" bestFit="1" customWidth="1"/>
    <col min="3" max="16384" width="8.796875" style="2" customWidth="1"/>
  </cols>
  <sheetData>
    <row r="2" spans="1:4" ht="12.75">
      <c r="A2" s="179" t="s">
        <v>464</v>
      </c>
      <c r="B2" s="179"/>
      <c r="C2" s="179"/>
      <c r="D2" s="179"/>
    </row>
    <row r="3" spans="1:4" ht="12.75">
      <c r="A3" s="179" t="s">
        <v>465</v>
      </c>
      <c r="B3" s="179"/>
      <c r="C3" s="179"/>
      <c r="D3" s="179"/>
    </row>
    <row r="4" spans="1:4" ht="12.75">
      <c r="A4" s="179" t="s">
        <v>304</v>
      </c>
      <c r="B4" s="179"/>
      <c r="C4" s="179"/>
      <c r="D4" s="179"/>
    </row>
    <row r="6" spans="1:4" ht="12.75">
      <c r="A6" s="180" t="s">
        <v>466</v>
      </c>
      <c r="B6" s="181"/>
      <c r="C6" s="181"/>
      <c r="D6" s="182"/>
    </row>
    <row r="7" spans="1:4" ht="12.75">
      <c r="A7" s="27" t="s">
        <v>294</v>
      </c>
      <c r="B7" s="76" t="s">
        <v>467</v>
      </c>
      <c r="C7" s="77" t="s">
        <v>381</v>
      </c>
      <c r="D7" s="79" t="s">
        <v>382</v>
      </c>
    </row>
    <row r="8" spans="1:4" ht="12.75">
      <c r="A8" s="10"/>
      <c r="B8" s="2" t="s">
        <v>468</v>
      </c>
      <c r="C8" s="8">
        <v>28031</v>
      </c>
      <c r="D8" s="52">
        <v>302.3</v>
      </c>
    </row>
    <row r="9" spans="1:4" ht="12.75">
      <c r="A9" s="10"/>
      <c r="B9" s="2" t="s">
        <v>469</v>
      </c>
      <c r="C9" s="8">
        <v>18264</v>
      </c>
      <c r="D9" s="52">
        <v>196.9</v>
      </c>
    </row>
    <row r="10" spans="1:4" ht="12.75">
      <c r="A10" s="54" t="s">
        <v>310</v>
      </c>
      <c r="B10" s="2" t="s">
        <v>470</v>
      </c>
      <c r="C10" s="8">
        <v>5173</v>
      </c>
      <c r="D10" s="52">
        <v>55.8</v>
      </c>
    </row>
    <row r="11" spans="1:4" ht="12.75">
      <c r="A11" s="10"/>
      <c r="B11" s="2" t="s">
        <v>471</v>
      </c>
      <c r="C11" s="8">
        <v>3228</v>
      </c>
      <c r="D11" s="52">
        <v>34.8</v>
      </c>
    </row>
    <row r="12" spans="1:4" ht="12.75">
      <c r="A12" s="10"/>
      <c r="B12" s="2" t="s">
        <v>472</v>
      </c>
      <c r="C12" s="8">
        <v>2852</v>
      </c>
      <c r="D12" s="52">
        <v>30.8</v>
      </c>
    </row>
    <row r="13" spans="1:4" ht="12.75">
      <c r="A13" s="10"/>
      <c r="C13" s="8"/>
      <c r="D13" s="52"/>
    </row>
    <row r="14" spans="1:4" ht="12.75">
      <c r="A14" s="42"/>
      <c r="B14" s="40" t="s">
        <v>473</v>
      </c>
      <c r="C14" s="78">
        <v>78566</v>
      </c>
      <c r="D14" s="53">
        <v>847.2</v>
      </c>
    </row>
    <row r="15" spans="1:4" ht="12.75">
      <c r="A15" s="41"/>
      <c r="B15" s="41" t="s">
        <v>474</v>
      </c>
      <c r="C15" s="80">
        <v>887</v>
      </c>
      <c r="D15" s="81">
        <v>625.1</v>
      </c>
    </row>
    <row r="16" spans="1:4" ht="12.75">
      <c r="A16" s="10"/>
      <c r="B16" s="10" t="s">
        <v>475</v>
      </c>
      <c r="C16" s="8">
        <v>277</v>
      </c>
      <c r="D16" s="52">
        <v>195.2</v>
      </c>
    </row>
    <row r="17" spans="1:4" ht="12.75">
      <c r="A17" s="54" t="s">
        <v>337</v>
      </c>
      <c r="B17" s="10" t="s">
        <v>476</v>
      </c>
      <c r="C17" s="8">
        <v>254</v>
      </c>
      <c r="D17" s="52">
        <v>179</v>
      </c>
    </row>
    <row r="18" spans="1:4" ht="12.75">
      <c r="A18" s="10"/>
      <c r="B18" s="10" t="s">
        <v>471</v>
      </c>
      <c r="C18" s="8">
        <v>48</v>
      </c>
      <c r="D18" s="52">
        <v>33.8</v>
      </c>
    </row>
    <row r="19" spans="1:4" ht="12.75">
      <c r="A19" s="10"/>
      <c r="B19" s="10" t="s">
        <v>477</v>
      </c>
      <c r="C19" s="8">
        <v>20</v>
      </c>
      <c r="D19" s="52">
        <v>14.1</v>
      </c>
    </row>
    <row r="20" spans="1:4" ht="12.75">
      <c r="A20" s="10"/>
      <c r="B20" s="10"/>
      <c r="C20" s="8"/>
      <c r="D20" s="52"/>
    </row>
    <row r="21" spans="1:4" ht="12.75">
      <c r="A21" s="42"/>
      <c r="B21" s="42" t="s">
        <v>473</v>
      </c>
      <c r="C21" s="78">
        <v>1645</v>
      </c>
      <c r="D21" s="53">
        <v>1159.3</v>
      </c>
    </row>
    <row r="22" spans="1:4" ht="12.75">
      <c r="A22" s="41"/>
      <c r="B22" s="41" t="s">
        <v>478</v>
      </c>
      <c r="C22" s="80">
        <v>111</v>
      </c>
      <c r="D22" s="81">
        <v>20.2</v>
      </c>
    </row>
    <row r="23" spans="1:4" ht="12.75">
      <c r="A23" s="10"/>
      <c r="B23" s="10" t="s">
        <v>475</v>
      </c>
      <c r="C23" s="8">
        <v>25</v>
      </c>
      <c r="D23" s="52">
        <v>4.5</v>
      </c>
    </row>
    <row r="24" spans="1:4" ht="12.75">
      <c r="A24" s="82" t="s">
        <v>482</v>
      </c>
      <c r="B24" s="10" t="s">
        <v>479</v>
      </c>
      <c r="C24" s="8">
        <v>18</v>
      </c>
      <c r="D24" s="52">
        <v>3.3</v>
      </c>
    </row>
    <row r="25" spans="1:4" ht="12.75">
      <c r="A25" s="10"/>
      <c r="B25" s="10" t="s">
        <v>480</v>
      </c>
      <c r="C25" s="8">
        <v>13</v>
      </c>
      <c r="D25" s="52">
        <v>2.4</v>
      </c>
    </row>
    <row r="26" spans="1:4" ht="12.75">
      <c r="A26" s="10"/>
      <c r="B26" s="10" t="s">
        <v>481</v>
      </c>
      <c r="C26" s="8">
        <v>12</v>
      </c>
      <c r="D26" s="52">
        <v>2.2</v>
      </c>
    </row>
    <row r="27" spans="1:4" ht="12.75">
      <c r="A27" s="10"/>
      <c r="B27" s="10"/>
      <c r="C27" s="8"/>
      <c r="D27" s="52"/>
    </row>
    <row r="28" spans="1:4" ht="12.75">
      <c r="A28" s="42"/>
      <c r="B28" s="42" t="s">
        <v>473</v>
      </c>
      <c r="C28" s="78">
        <v>243</v>
      </c>
      <c r="D28" s="53">
        <v>44.5</v>
      </c>
    </row>
    <row r="29" spans="1:4" ht="12.75">
      <c r="A29" s="41"/>
      <c r="B29" s="41" t="s">
        <v>478</v>
      </c>
      <c r="C29" s="80">
        <v>148</v>
      </c>
      <c r="D29" s="81">
        <v>10.9</v>
      </c>
    </row>
    <row r="30" spans="1:4" ht="12.75">
      <c r="A30" s="10"/>
      <c r="B30" s="10" t="s">
        <v>469</v>
      </c>
      <c r="C30" s="8">
        <v>44</v>
      </c>
      <c r="D30" s="52">
        <v>3.2</v>
      </c>
    </row>
    <row r="31" spans="1:4" ht="12.75">
      <c r="A31" s="82" t="s">
        <v>485</v>
      </c>
      <c r="B31" s="10" t="s">
        <v>483</v>
      </c>
      <c r="C31" s="8">
        <v>24</v>
      </c>
      <c r="D31" s="52">
        <v>1.8</v>
      </c>
    </row>
    <row r="32" spans="1:4" ht="12.75">
      <c r="A32" s="10"/>
      <c r="B32" s="10" t="s">
        <v>484</v>
      </c>
      <c r="C32" s="8">
        <v>20</v>
      </c>
      <c r="D32" s="52">
        <v>1.5</v>
      </c>
    </row>
    <row r="33" spans="1:4" ht="12.75">
      <c r="A33" s="10"/>
      <c r="B33" s="10" t="s">
        <v>477</v>
      </c>
      <c r="C33" s="8">
        <v>12</v>
      </c>
      <c r="D33" s="52">
        <v>0.9</v>
      </c>
    </row>
    <row r="34" spans="1:4" ht="12.75">
      <c r="A34" s="10"/>
      <c r="B34" s="10"/>
      <c r="C34" s="8"/>
      <c r="D34" s="52"/>
    </row>
    <row r="35" spans="1:4" ht="12.75">
      <c r="A35" s="42"/>
      <c r="B35" s="42" t="s">
        <v>473</v>
      </c>
      <c r="C35" s="78">
        <v>341</v>
      </c>
      <c r="D35" s="53">
        <v>25.1</v>
      </c>
    </row>
    <row r="36" spans="1:4" ht="12.75">
      <c r="A36" s="41"/>
      <c r="B36" s="41" t="s">
        <v>478</v>
      </c>
      <c r="C36" s="80">
        <v>559</v>
      </c>
      <c r="D36" s="81">
        <v>38.2</v>
      </c>
    </row>
    <row r="37" spans="1:4" ht="12.75">
      <c r="A37" s="10"/>
      <c r="B37" s="10" t="s">
        <v>487</v>
      </c>
      <c r="C37" s="8">
        <v>317</v>
      </c>
      <c r="D37" s="52">
        <v>21.6</v>
      </c>
    </row>
    <row r="38" spans="1:4" ht="12.75">
      <c r="A38" s="82" t="s">
        <v>438</v>
      </c>
      <c r="B38" s="10" t="s">
        <v>486</v>
      </c>
      <c r="C38" s="8">
        <v>196</v>
      </c>
      <c r="D38" s="52">
        <v>13.4</v>
      </c>
    </row>
    <row r="39" spans="1:4" ht="12.75">
      <c r="A39" s="10"/>
      <c r="B39" s="10" t="s">
        <v>488</v>
      </c>
      <c r="C39" s="8">
        <v>79</v>
      </c>
      <c r="D39" s="52">
        <v>5.4</v>
      </c>
    </row>
    <row r="40" spans="1:4" ht="12.75">
      <c r="A40" s="10"/>
      <c r="B40" s="10" t="s">
        <v>477</v>
      </c>
      <c r="C40" s="8">
        <v>37</v>
      </c>
      <c r="D40" s="52">
        <v>2.5</v>
      </c>
    </row>
    <row r="41" spans="1:4" ht="12.75">
      <c r="A41" s="10"/>
      <c r="B41" s="10"/>
      <c r="C41" s="8"/>
      <c r="D41" s="52"/>
    </row>
    <row r="42" spans="1:4" ht="12.75">
      <c r="A42" s="42"/>
      <c r="B42" s="42" t="s">
        <v>473</v>
      </c>
      <c r="C42" s="78">
        <v>1379</v>
      </c>
      <c r="D42" s="53">
        <v>94.1</v>
      </c>
    </row>
    <row r="43" spans="1:4" ht="12.75">
      <c r="A43" s="41"/>
      <c r="B43" s="41" t="s">
        <v>478</v>
      </c>
      <c r="C43" s="80">
        <v>532</v>
      </c>
      <c r="D43" s="81">
        <v>34.4</v>
      </c>
    </row>
    <row r="44" spans="1:4" ht="12.75">
      <c r="A44" s="10"/>
      <c r="B44" s="10" t="s">
        <v>487</v>
      </c>
      <c r="C44" s="8">
        <v>342</v>
      </c>
      <c r="D44" s="52">
        <v>22.1</v>
      </c>
    </row>
    <row r="45" spans="1:4" ht="12.75">
      <c r="A45" s="82" t="s">
        <v>439</v>
      </c>
      <c r="B45" s="10" t="s">
        <v>486</v>
      </c>
      <c r="C45" s="8">
        <v>236</v>
      </c>
      <c r="D45" s="52">
        <v>15.3</v>
      </c>
    </row>
    <row r="46" spans="1:4" ht="12.75">
      <c r="A46" s="10"/>
      <c r="B46" s="10" t="s">
        <v>488</v>
      </c>
      <c r="C46" s="8">
        <v>205</v>
      </c>
      <c r="D46" s="52">
        <v>13.3</v>
      </c>
    </row>
    <row r="47" spans="1:4" ht="12.75">
      <c r="A47" s="10"/>
      <c r="B47" s="10" t="s">
        <v>477</v>
      </c>
      <c r="C47" s="8">
        <v>134</v>
      </c>
      <c r="D47" s="52">
        <v>8.7</v>
      </c>
    </row>
    <row r="48" spans="1:4" ht="12.75">
      <c r="A48" s="10"/>
      <c r="B48" s="10"/>
      <c r="C48" s="8"/>
      <c r="D48" s="52"/>
    </row>
    <row r="49" spans="1:4" ht="12.75">
      <c r="A49" s="42"/>
      <c r="B49" s="42" t="s">
        <v>473</v>
      </c>
      <c r="C49" s="78">
        <v>2121</v>
      </c>
      <c r="D49" s="53">
        <v>137.2</v>
      </c>
    </row>
    <row r="50" spans="1:4" ht="12.75">
      <c r="A50" s="41"/>
      <c r="B50" s="41" t="s">
        <v>489</v>
      </c>
      <c r="C50" s="80">
        <v>1178</v>
      </c>
      <c r="D50" s="81">
        <v>88.5</v>
      </c>
    </row>
    <row r="51" spans="1:4" ht="12.75">
      <c r="A51" s="10"/>
      <c r="B51" s="10" t="s">
        <v>490</v>
      </c>
      <c r="C51" s="8">
        <v>1013</v>
      </c>
      <c r="D51" s="52">
        <v>76.1</v>
      </c>
    </row>
    <row r="52" spans="1:4" ht="12.75">
      <c r="A52" s="82" t="s">
        <v>494</v>
      </c>
      <c r="B52" s="10" t="s">
        <v>491</v>
      </c>
      <c r="C52" s="8">
        <v>519</v>
      </c>
      <c r="D52" s="52">
        <v>39</v>
      </c>
    </row>
    <row r="53" spans="1:4" ht="12.75">
      <c r="A53" s="10"/>
      <c r="B53" s="10" t="s">
        <v>492</v>
      </c>
      <c r="C53" s="8">
        <v>302</v>
      </c>
      <c r="D53" s="52">
        <v>22.7</v>
      </c>
    </row>
    <row r="54" spans="1:4" ht="12.75">
      <c r="A54" s="10"/>
      <c r="B54" s="10" t="s">
        <v>493</v>
      </c>
      <c r="C54" s="8">
        <v>253</v>
      </c>
      <c r="D54" s="52">
        <v>19</v>
      </c>
    </row>
    <row r="55" spans="1:4" ht="12.75">
      <c r="A55" s="10"/>
      <c r="B55" s="10"/>
      <c r="C55" s="8"/>
      <c r="D55" s="52"/>
    </row>
    <row r="56" spans="1:4" ht="12.75">
      <c r="A56" s="42"/>
      <c r="B56" s="42" t="s">
        <v>473</v>
      </c>
      <c r="C56" s="78">
        <v>4933</v>
      </c>
      <c r="D56" s="53">
        <v>370.8</v>
      </c>
    </row>
    <row r="57" spans="1:4" ht="12.75">
      <c r="A57" s="41"/>
      <c r="B57" s="41" t="s">
        <v>489</v>
      </c>
      <c r="C57" s="80">
        <v>4651</v>
      </c>
      <c r="D57" s="81">
        <v>368.2</v>
      </c>
    </row>
    <row r="58" spans="1:4" ht="12.75">
      <c r="A58" s="10"/>
      <c r="B58" s="10" t="s">
        <v>490</v>
      </c>
      <c r="C58" s="8">
        <v>4109</v>
      </c>
      <c r="D58" s="52">
        <v>325.3</v>
      </c>
    </row>
    <row r="59" spans="1:4" ht="12.75">
      <c r="A59" s="82" t="s">
        <v>497</v>
      </c>
      <c r="B59" s="10" t="s">
        <v>470</v>
      </c>
      <c r="C59" s="8">
        <v>478</v>
      </c>
      <c r="D59" s="52">
        <v>37.8</v>
      </c>
    </row>
    <row r="60" spans="1:4" ht="12.75">
      <c r="A60" s="10"/>
      <c r="B60" s="10" t="s">
        <v>495</v>
      </c>
      <c r="C60" s="8">
        <v>450</v>
      </c>
      <c r="D60" s="52">
        <v>35.6</v>
      </c>
    </row>
    <row r="61" spans="1:4" ht="12.75">
      <c r="A61" s="10"/>
      <c r="B61" s="10" t="s">
        <v>496</v>
      </c>
      <c r="C61" s="8">
        <v>384</v>
      </c>
      <c r="D61" s="52">
        <v>30.4</v>
      </c>
    </row>
    <row r="62" spans="1:4" ht="12.75">
      <c r="A62" s="10"/>
      <c r="B62" s="10"/>
      <c r="C62" s="8"/>
      <c r="D62" s="52"/>
    </row>
    <row r="63" spans="1:4" ht="12.75">
      <c r="A63" s="42"/>
      <c r="B63" s="42" t="s">
        <v>473</v>
      </c>
      <c r="C63" s="78">
        <v>12564</v>
      </c>
      <c r="D63" s="53">
        <v>994.8</v>
      </c>
    </row>
    <row r="64" spans="1:4" ht="12.75">
      <c r="A64" s="41"/>
      <c r="B64" s="41" t="s">
        <v>468</v>
      </c>
      <c r="C64" s="80">
        <v>22702</v>
      </c>
      <c r="D64" s="81">
        <v>2062.9</v>
      </c>
    </row>
    <row r="65" spans="1:4" ht="12.75">
      <c r="A65" s="10"/>
      <c r="B65" s="10" t="s">
        <v>469</v>
      </c>
      <c r="C65" s="8">
        <v>12089</v>
      </c>
      <c r="D65" s="52">
        <v>1098.5</v>
      </c>
    </row>
    <row r="66" spans="1:4" ht="12.75">
      <c r="A66" s="54" t="s">
        <v>498</v>
      </c>
      <c r="B66" s="10" t="s">
        <v>470</v>
      </c>
      <c r="C66" s="8">
        <v>4445</v>
      </c>
      <c r="D66" s="52">
        <v>403.9</v>
      </c>
    </row>
    <row r="67" spans="1:4" ht="12.75">
      <c r="A67" s="10"/>
      <c r="B67" s="10" t="s">
        <v>495</v>
      </c>
      <c r="C67" s="8">
        <v>2314</v>
      </c>
      <c r="D67" s="52">
        <v>210.3</v>
      </c>
    </row>
    <row r="68" spans="1:4" ht="12.75">
      <c r="A68" s="10"/>
      <c r="B68" s="10" t="s">
        <v>481</v>
      </c>
      <c r="C68" s="8">
        <v>2299</v>
      </c>
      <c r="D68" s="52">
        <v>208.9</v>
      </c>
    </row>
    <row r="69" spans="1:4" ht="12.75">
      <c r="A69" s="10"/>
      <c r="B69" s="10"/>
      <c r="C69" s="8"/>
      <c r="D69" s="52"/>
    </row>
    <row r="70" spans="1:4" ht="12.75">
      <c r="A70" s="42"/>
      <c r="B70" s="42" t="s">
        <v>473</v>
      </c>
      <c r="C70" s="78">
        <v>55336</v>
      </c>
      <c r="D70" s="53">
        <v>5028.4</v>
      </c>
    </row>
    <row r="72" spans="1:4" ht="75.75" customHeight="1">
      <c r="A72" s="160" t="s">
        <v>499</v>
      </c>
      <c r="B72" s="160"/>
      <c r="C72" s="160"/>
      <c r="D72" s="160"/>
    </row>
    <row r="74" spans="1:4" ht="12.75">
      <c r="A74" s="165" t="s">
        <v>384</v>
      </c>
      <c r="B74" s="165"/>
      <c r="C74" s="165"/>
      <c r="D74" s="165"/>
    </row>
  </sheetData>
  <mergeCells count="6">
    <mergeCell ref="A3:D3"/>
    <mergeCell ref="A2:D2"/>
    <mergeCell ref="A72:D72"/>
    <mergeCell ref="A74:D74"/>
    <mergeCell ref="A6:D6"/>
    <mergeCell ref="A4: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D73"/>
  <sheetViews>
    <sheetView workbookViewId="0" topLeftCell="A1">
      <selection activeCell="A1" sqref="A1"/>
    </sheetView>
  </sheetViews>
  <sheetFormatPr defaultColWidth="8.796875" defaultRowHeight="19.5"/>
  <cols>
    <col min="1" max="1" width="8.796875" style="2" customWidth="1"/>
    <col min="2" max="2" width="39.19921875" style="2" bestFit="1" customWidth="1"/>
    <col min="3" max="16384" width="8.796875" style="2" customWidth="1"/>
  </cols>
  <sheetData>
    <row r="2" spans="1:4" ht="12.75">
      <c r="A2" s="179" t="s">
        <v>464</v>
      </c>
      <c r="B2" s="179"/>
      <c r="C2" s="179"/>
      <c r="D2" s="179"/>
    </row>
    <row r="3" spans="1:4" ht="12.75">
      <c r="A3" s="179" t="s">
        <v>465</v>
      </c>
      <c r="B3" s="179"/>
      <c r="C3" s="179"/>
      <c r="D3" s="179"/>
    </row>
    <row r="4" spans="1:4" ht="12.75">
      <c r="A4" s="179" t="s">
        <v>501</v>
      </c>
      <c r="B4" s="179"/>
      <c r="C4" s="179"/>
      <c r="D4" s="179"/>
    </row>
    <row r="6" spans="1:4" ht="12.75">
      <c r="A6" s="180" t="s">
        <v>500</v>
      </c>
      <c r="B6" s="181"/>
      <c r="C6" s="181"/>
      <c r="D6" s="182"/>
    </row>
    <row r="7" spans="1:4" ht="12.75">
      <c r="A7" s="27" t="s">
        <v>294</v>
      </c>
      <c r="B7" s="76" t="s">
        <v>467</v>
      </c>
      <c r="C7" s="77" t="s">
        <v>381</v>
      </c>
      <c r="D7" s="79" t="s">
        <v>382</v>
      </c>
    </row>
    <row r="8" spans="1:4" ht="12.75">
      <c r="A8" s="10"/>
      <c r="B8" s="2" t="s">
        <v>468</v>
      </c>
      <c r="C8" s="8">
        <v>12206</v>
      </c>
      <c r="D8" s="52">
        <v>314.8</v>
      </c>
    </row>
    <row r="9" spans="1:4" ht="12.75">
      <c r="A9" s="10"/>
      <c r="B9" s="2" t="s">
        <v>469</v>
      </c>
      <c r="C9" s="8">
        <v>8201</v>
      </c>
      <c r="D9" s="52">
        <v>211.5</v>
      </c>
    </row>
    <row r="10" spans="1:4" ht="12.75">
      <c r="A10" s="54" t="s">
        <v>310</v>
      </c>
      <c r="B10" s="2" t="s">
        <v>491</v>
      </c>
      <c r="C10" s="8">
        <v>1739</v>
      </c>
      <c r="D10" s="52">
        <v>44.8</v>
      </c>
    </row>
    <row r="11" spans="1:4" ht="12.75">
      <c r="A11" s="10"/>
      <c r="B11" s="2" t="s">
        <v>505</v>
      </c>
      <c r="C11" s="8">
        <v>1708</v>
      </c>
      <c r="D11" s="52">
        <v>44</v>
      </c>
    </row>
    <row r="12" spans="1:4" ht="12.75">
      <c r="A12" s="10"/>
      <c r="B12" s="2" t="s">
        <v>472</v>
      </c>
      <c r="C12" s="8">
        <v>1481</v>
      </c>
      <c r="D12" s="52">
        <v>38.2</v>
      </c>
    </row>
    <row r="13" spans="1:4" ht="12.75">
      <c r="A13" s="10"/>
      <c r="C13" s="8"/>
      <c r="D13" s="52"/>
    </row>
    <row r="14" spans="1:4" ht="12.75">
      <c r="A14" s="42"/>
      <c r="B14" s="40" t="s">
        <v>473</v>
      </c>
      <c r="C14" s="78">
        <v>33628</v>
      </c>
      <c r="D14" s="53">
        <v>867.2</v>
      </c>
    </row>
    <row r="15" spans="1:4" ht="12.75">
      <c r="A15" s="41"/>
      <c r="B15" s="41" t="s">
        <v>474</v>
      </c>
      <c r="C15" s="80">
        <v>242</v>
      </c>
      <c r="D15" s="81">
        <v>420.9</v>
      </c>
    </row>
    <row r="16" spans="1:4" ht="12.75">
      <c r="A16" s="10"/>
      <c r="B16" s="10" t="s">
        <v>475</v>
      </c>
      <c r="C16" s="8">
        <v>109</v>
      </c>
      <c r="D16" s="52">
        <v>189.6</v>
      </c>
    </row>
    <row r="17" spans="1:4" ht="12.75">
      <c r="A17" s="54" t="s">
        <v>337</v>
      </c>
      <c r="B17" s="10" t="s">
        <v>476</v>
      </c>
      <c r="C17" s="8">
        <v>95</v>
      </c>
      <c r="D17" s="52">
        <v>165.2</v>
      </c>
    </row>
    <row r="18" spans="1:4" ht="12.75">
      <c r="A18" s="10"/>
      <c r="B18" s="10" t="s">
        <v>471</v>
      </c>
      <c r="C18" s="8">
        <v>15</v>
      </c>
      <c r="D18" s="52">
        <v>26.1</v>
      </c>
    </row>
    <row r="19" spans="1:4" ht="12.75">
      <c r="A19" s="10"/>
      <c r="B19" s="10" t="s">
        <v>477</v>
      </c>
      <c r="C19" s="8">
        <v>7</v>
      </c>
      <c r="D19" s="52">
        <v>12.2</v>
      </c>
    </row>
    <row r="20" spans="1:4" ht="12.75">
      <c r="A20" s="10"/>
      <c r="B20" s="10"/>
      <c r="C20" s="8"/>
      <c r="D20" s="52"/>
    </row>
    <row r="21" spans="1:4" ht="12.75">
      <c r="A21" s="42"/>
      <c r="B21" s="42" t="s">
        <v>473</v>
      </c>
      <c r="C21" s="78">
        <v>519</v>
      </c>
      <c r="D21" s="53">
        <v>902.6</v>
      </c>
    </row>
    <row r="22" spans="1:4" ht="12.75">
      <c r="A22" s="41"/>
      <c r="B22" s="41" t="s">
        <v>478</v>
      </c>
      <c r="C22" s="80">
        <v>48</v>
      </c>
      <c r="D22" s="81">
        <v>20.9</v>
      </c>
    </row>
    <row r="23" spans="1:4" ht="12.75">
      <c r="A23" s="10"/>
      <c r="B23" s="10" t="s">
        <v>475</v>
      </c>
      <c r="C23" s="8">
        <v>9</v>
      </c>
      <c r="D23" s="52">
        <v>3.9</v>
      </c>
    </row>
    <row r="24" spans="1:4" ht="12.75">
      <c r="A24" s="82" t="s">
        <v>482</v>
      </c>
      <c r="B24" s="10" t="s">
        <v>506</v>
      </c>
      <c r="C24" s="8">
        <v>5</v>
      </c>
      <c r="D24" s="84" t="s">
        <v>516</v>
      </c>
    </row>
    <row r="25" spans="1:4" ht="12.75">
      <c r="A25" s="10"/>
      <c r="B25" s="10" t="s">
        <v>507</v>
      </c>
      <c r="C25" s="8">
        <v>3</v>
      </c>
      <c r="D25" s="84" t="s">
        <v>516</v>
      </c>
    </row>
    <row r="26" spans="1:4" ht="12.75">
      <c r="A26" s="10"/>
      <c r="B26" s="10"/>
      <c r="C26" s="8"/>
      <c r="D26" s="52"/>
    </row>
    <row r="27" spans="1:4" ht="12.75">
      <c r="A27" s="42"/>
      <c r="B27" s="42" t="s">
        <v>473</v>
      </c>
      <c r="C27" s="78">
        <v>90</v>
      </c>
      <c r="D27" s="53">
        <v>39.2</v>
      </c>
    </row>
    <row r="28" spans="1:4" ht="12.75">
      <c r="A28" s="41"/>
      <c r="B28" s="41" t="s">
        <v>478</v>
      </c>
      <c r="C28" s="80">
        <v>74</v>
      </c>
      <c r="D28" s="81">
        <v>12.9</v>
      </c>
    </row>
    <row r="29" spans="1:4" ht="12.75">
      <c r="A29" s="10"/>
      <c r="B29" s="10" t="s">
        <v>469</v>
      </c>
      <c r="C29" s="8">
        <v>19</v>
      </c>
      <c r="D29" s="52">
        <v>3.3</v>
      </c>
    </row>
    <row r="30" spans="1:4" ht="12.75">
      <c r="A30" s="82" t="s">
        <v>485</v>
      </c>
      <c r="B30" s="10" t="s">
        <v>508</v>
      </c>
      <c r="C30" s="8">
        <v>8</v>
      </c>
      <c r="D30" s="52">
        <v>1.4</v>
      </c>
    </row>
    <row r="31" spans="1:4" ht="12.75">
      <c r="A31" s="10"/>
      <c r="B31" s="10" t="s">
        <v>509</v>
      </c>
      <c r="C31" s="8">
        <v>6</v>
      </c>
      <c r="D31" s="52">
        <v>1</v>
      </c>
    </row>
    <row r="32" spans="1:4" ht="25.5">
      <c r="A32" s="10"/>
      <c r="B32" s="83" t="s">
        <v>510</v>
      </c>
      <c r="C32" s="85">
        <v>5</v>
      </c>
      <c r="D32" s="86" t="s">
        <v>516</v>
      </c>
    </row>
    <row r="33" spans="1:4" ht="12.75">
      <c r="A33" s="10"/>
      <c r="B33" s="10"/>
      <c r="C33" s="8"/>
      <c r="D33" s="52"/>
    </row>
    <row r="34" spans="1:4" ht="12.75">
      <c r="A34" s="42"/>
      <c r="B34" s="42" t="s">
        <v>473</v>
      </c>
      <c r="C34" s="78">
        <v>143</v>
      </c>
      <c r="D34" s="53">
        <v>24.9</v>
      </c>
    </row>
    <row r="35" spans="1:4" ht="12.75">
      <c r="A35" s="41"/>
      <c r="B35" s="41" t="s">
        <v>478</v>
      </c>
      <c r="C35" s="80">
        <v>355</v>
      </c>
      <c r="D35" s="81">
        <v>57.3</v>
      </c>
    </row>
    <row r="36" spans="1:4" ht="12.75">
      <c r="A36" s="10"/>
      <c r="B36" s="10" t="s">
        <v>511</v>
      </c>
      <c r="C36" s="8">
        <v>139</v>
      </c>
      <c r="D36" s="52">
        <v>22.4</v>
      </c>
    </row>
    <row r="37" spans="1:4" ht="12.75">
      <c r="A37" s="82" t="s">
        <v>438</v>
      </c>
      <c r="B37" s="10" t="s">
        <v>483</v>
      </c>
      <c r="C37" s="8">
        <v>39</v>
      </c>
      <c r="D37" s="52">
        <v>6.3</v>
      </c>
    </row>
    <row r="38" spans="1:4" ht="12.75">
      <c r="A38" s="10"/>
      <c r="B38" s="10" t="s">
        <v>488</v>
      </c>
      <c r="C38" s="8">
        <v>35</v>
      </c>
      <c r="D38" s="52">
        <v>5.7</v>
      </c>
    </row>
    <row r="39" spans="1:4" ht="12.75">
      <c r="A39" s="10"/>
      <c r="B39" s="10" t="s">
        <v>477</v>
      </c>
      <c r="C39" s="8">
        <v>18</v>
      </c>
      <c r="D39" s="52">
        <v>2.9</v>
      </c>
    </row>
    <row r="40" spans="1:4" ht="12.75">
      <c r="A40" s="10"/>
      <c r="B40" s="10"/>
      <c r="C40" s="8"/>
      <c r="D40" s="52"/>
    </row>
    <row r="41" spans="1:4" ht="12.75">
      <c r="A41" s="42"/>
      <c r="B41" s="42" t="s">
        <v>473</v>
      </c>
      <c r="C41" s="78">
        <v>665</v>
      </c>
      <c r="D41" s="53">
        <v>107.4</v>
      </c>
    </row>
    <row r="42" spans="1:4" ht="12.75">
      <c r="A42" s="41"/>
      <c r="B42" s="41" t="s">
        <v>478</v>
      </c>
      <c r="C42" s="80">
        <v>349</v>
      </c>
      <c r="D42" s="81">
        <v>53</v>
      </c>
    </row>
    <row r="43" spans="1:4" ht="12.75">
      <c r="A43" s="10"/>
      <c r="B43" s="10" t="s">
        <v>511</v>
      </c>
      <c r="C43" s="8">
        <v>167</v>
      </c>
      <c r="D43" s="52">
        <v>25.4</v>
      </c>
    </row>
    <row r="44" spans="1:4" ht="12.75">
      <c r="A44" s="82" t="s">
        <v>439</v>
      </c>
      <c r="B44" s="10" t="s">
        <v>479</v>
      </c>
      <c r="C44" s="8">
        <v>85</v>
      </c>
      <c r="D44" s="52">
        <v>12.9</v>
      </c>
    </row>
    <row r="45" spans="1:4" ht="12.75">
      <c r="A45" s="10"/>
      <c r="B45" s="10" t="s">
        <v>512</v>
      </c>
      <c r="C45" s="8">
        <v>73</v>
      </c>
      <c r="D45" s="52">
        <v>11.1</v>
      </c>
    </row>
    <row r="46" spans="1:4" ht="12.75">
      <c r="A46" s="10"/>
      <c r="B46" s="10" t="s">
        <v>477</v>
      </c>
      <c r="C46" s="8">
        <v>68</v>
      </c>
      <c r="D46" s="52">
        <v>10.3</v>
      </c>
    </row>
    <row r="47" spans="1:4" ht="12.75">
      <c r="A47" s="10"/>
      <c r="B47" s="10"/>
      <c r="C47" s="8"/>
      <c r="D47" s="52"/>
    </row>
    <row r="48" spans="1:4" ht="12.75">
      <c r="A48" s="42"/>
      <c r="B48" s="42" t="s">
        <v>473</v>
      </c>
      <c r="C48" s="78">
        <v>1021</v>
      </c>
      <c r="D48" s="53">
        <v>155</v>
      </c>
    </row>
    <row r="49" spans="1:4" ht="12.75">
      <c r="A49" s="41"/>
      <c r="B49" s="41" t="s">
        <v>468</v>
      </c>
      <c r="C49" s="80">
        <v>564</v>
      </c>
      <c r="D49" s="81">
        <v>71</v>
      </c>
    </row>
    <row r="50" spans="1:4" ht="12.75">
      <c r="A50" s="10"/>
      <c r="B50" s="10" t="s">
        <v>469</v>
      </c>
      <c r="C50" s="8">
        <v>406</v>
      </c>
      <c r="D50" s="52">
        <v>51.1</v>
      </c>
    </row>
    <row r="51" spans="1:4" ht="12.75">
      <c r="A51" s="82" t="s">
        <v>494</v>
      </c>
      <c r="B51" s="10" t="s">
        <v>491</v>
      </c>
      <c r="C51" s="8">
        <v>305</v>
      </c>
      <c r="D51" s="52">
        <v>38.4</v>
      </c>
    </row>
    <row r="52" spans="1:4" ht="12.75">
      <c r="A52" s="82"/>
      <c r="B52" s="10" t="s">
        <v>509</v>
      </c>
      <c r="C52" s="8">
        <v>171</v>
      </c>
      <c r="D52" s="52">
        <v>21.5</v>
      </c>
    </row>
    <row r="53" spans="1:4" ht="12.75">
      <c r="A53" s="10"/>
      <c r="B53" s="10" t="s">
        <v>496</v>
      </c>
      <c r="C53" s="8">
        <v>108</v>
      </c>
      <c r="D53" s="52">
        <v>13.6</v>
      </c>
    </row>
    <row r="54" spans="1:4" ht="12.75">
      <c r="A54" s="10"/>
      <c r="B54" s="10"/>
      <c r="C54" s="8"/>
      <c r="D54" s="52"/>
    </row>
    <row r="55" spans="1:4" ht="12.75">
      <c r="A55" s="42"/>
      <c r="B55" s="42" t="s">
        <v>473</v>
      </c>
      <c r="C55" s="78">
        <v>2098</v>
      </c>
      <c r="D55" s="53">
        <v>264.3</v>
      </c>
    </row>
    <row r="56" spans="1:4" ht="12.75">
      <c r="A56" s="41"/>
      <c r="B56" s="10" t="s">
        <v>468</v>
      </c>
      <c r="C56" s="80">
        <v>2315</v>
      </c>
      <c r="D56" s="81">
        <v>429.1</v>
      </c>
    </row>
    <row r="57" spans="1:4" ht="12.75">
      <c r="A57" s="10"/>
      <c r="B57" s="10" t="s">
        <v>469</v>
      </c>
      <c r="C57" s="8">
        <v>2092</v>
      </c>
      <c r="D57" s="52">
        <v>387.8</v>
      </c>
    </row>
    <row r="58" spans="1:4" ht="12.75">
      <c r="A58" s="82" t="s">
        <v>497</v>
      </c>
      <c r="B58" s="10" t="s">
        <v>513</v>
      </c>
      <c r="C58" s="8">
        <v>214</v>
      </c>
      <c r="D58" s="52">
        <v>39.7</v>
      </c>
    </row>
    <row r="59" spans="1:4" ht="12.75">
      <c r="A59" s="10"/>
      <c r="B59" s="10" t="s">
        <v>514</v>
      </c>
      <c r="C59" s="8">
        <v>208</v>
      </c>
      <c r="D59" s="52">
        <v>38.6</v>
      </c>
    </row>
    <row r="60" spans="1:4" ht="12.75">
      <c r="A60" s="10"/>
      <c r="B60" s="10" t="s">
        <v>515</v>
      </c>
      <c r="C60" s="8">
        <v>190</v>
      </c>
      <c r="D60" s="52">
        <v>35.2</v>
      </c>
    </row>
    <row r="61" spans="1:4" ht="12.75">
      <c r="A61" s="10"/>
      <c r="B61" s="10"/>
      <c r="C61" s="8"/>
      <c r="D61" s="52"/>
    </row>
    <row r="62" spans="1:4" ht="12.75">
      <c r="A62" s="42"/>
      <c r="B62" s="42" t="s">
        <v>473</v>
      </c>
      <c r="C62" s="78">
        <v>6153</v>
      </c>
      <c r="D62" s="53">
        <v>1140.6</v>
      </c>
    </row>
    <row r="63" spans="1:4" ht="12.75">
      <c r="A63" s="41"/>
      <c r="B63" s="41" t="s">
        <v>468</v>
      </c>
      <c r="C63" s="80">
        <v>9228</v>
      </c>
      <c r="D63" s="81">
        <v>2274.4</v>
      </c>
    </row>
    <row r="64" spans="1:4" ht="12.75">
      <c r="A64" s="10"/>
      <c r="B64" s="10" t="s">
        <v>469</v>
      </c>
      <c r="C64" s="8">
        <v>5561</v>
      </c>
      <c r="D64" s="52">
        <v>1370.6</v>
      </c>
    </row>
    <row r="65" spans="1:4" ht="12.75">
      <c r="A65" s="54" t="s">
        <v>498</v>
      </c>
      <c r="B65" s="10" t="s">
        <v>470</v>
      </c>
      <c r="C65" s="8">
        <v>1444</v>
      </c>
      <c r="D65" s="52">
        <v>355.9</v>
      </c>
    </row>
    <row r="66" spans="1:4" ht="12.75">
      <c r="A66" s="10"/>
      <c r="B66" s="10" t="s">
        <v>495</v>
      </c>
      <c r="C66" s="8">
        <v>1238</v>
      </c>
      <c r="D66" s="52">
        <v>305.1</v>
      </c>
    </row>
    <row r="67" spans="1:4" ht="12.75">
      <c r="A67" s="10"/>
      <c r="B67" s="10" t="s">
        <v>481</v>
      </c>
      <c r="C67" s="8">
        <v>956</v>
      </c>
      <c r="D67" s="52">
        <v>235.6</v>
      </c>
    </row>
    <row r="68" spans="1:4" ht="12.75">
      <c r="A68" s="10"/>
      <c r="B68" s="10"/>
      <c r="C68" s="8"/>
      <c r="D68" s="52"/>
    </row>
    <row r="69" spans="1:4" ht="12.75">
      <c r="A69" s="42"/>
      <c r="B69" s="42" t="s">
        <v>473</v>
      </c>
      <c r="C69" s="78">
        <v>22937</v>
      </c>
      <c r="D69" s="53">
        <v>5653.2</v>
      </c>
    </row>
    <row r="71" spans="1:4" ht="75.75" customHeight="1">
      <c r="A71" s="160" t="s">
        <v>499</v>
      </c>
      <c r="B71" s="160"/>
      <c r="C71" s="160"/>
      <c r="D71" s="160"/>
    </row>
    <row r="73" spans="1:4" ht="12.75">
      <c r="A73" s="165" t="s">
        <v>384</v>
      </c>
      <c r="B73" s="165"/>
      <c r="C73" s="165"/>
      <c r="D73" s="165"/>
    </row>
  </sheetData>
  <mergeCells count="6">
    <mergeCell ref="A3:D3"/>
    <mergeCell ref="A2:D2"/>
    <mergeCell ref="A71:D71"/>
    <mergeCell ref="A73:D73"/>
    <mergeCell ref="A6:D6"/>
    <mergeCell ref="A4:D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D73"/>
  <sheetViews>
    <sheetView workbookViewId="0" topLeftCell="A1">
      <selection activeCell="A1" sqref="A1"/>
    </sheetView>
  </sheetViews>
  <sheetFormatPr defaultColWidth="8.796875" defaultRowHeight="19.5"/>
  <cols>
    <col min="1" max="1" width="8.796875" style="2" customWidth="1"/>
    <col min="2" max="2" width="41" style="2" bestFit="1" customWidth="1"/>
    <col min="3" max="16384" width="8.796875" style="2" customWidth="1"/>
  </cols>
  <sheetData>
    <row r="2" spans="1:4" ht="12.75">
      <c r="A2" s="179" t="s">
        <v>464</v>
      </c>
      <c r="B2" s="179"/>
      <c r="C2" s="179"/>
      <c r="D2" s="179"/>
    </row>
    <row r="3" spans="1:4" ht="12.75">
      <c r="A3" s="179" t="s">
        <v>465</v>
      </c>
      <c r="B3" s="179"/>
      <c r="C3" s="179"/>
      <c r="D3" s="179"/>
    </row>
    <row r="4" spans="1:4" ht="12.75">
      <c r="A4" s="179" t="s">
        <v>501</v>
      </c>
      <c r="B4" s="179"/>
      <c r="C4" s="179"/>
      <c r="D4" s="179"/>
    </row>
    <row r="6" spans="1:4" ht="12.75">
      <c r="A6" s="180" t="s">
        <v>502</v>
      </c>
      <c r="B6" s="181"/>
      <c r="C6" s="181"/>
      <c r="D6" s="182"/>
    </row>
    <row r="7" spans="1:4" ht="12.75">
      <c r="A7" s="27" t="s">
        <v>294</v>
      </c>
      <c r="B7" s="76" t="s">
        <v>467</v>
      </c>
      <c r="C7" s="77" t="s">
        <v>381</v>
      </c>
      <c r="D7" s="79" t="s">
        <v>382</v>
      </c>
    </row>
    <row r="8" spans="1:4" ht="12.75">
      <c r="A8" s="10"/>
      <c r="B8" s="2" t="s">
        <v>468</v>
      </c>
      <c r="C8" s="8">
        <v>1857</v>
      </c>
      <c r="D8" s="52">
        <v>321.5</v>
      </c>
    </row>
    <row r="9" spans="1:4" ht="12.75">
      <c r="A9" s="10"/>
      <c r="B9" s="2" t="s">
        <v>469</v>
      </c>
      <c r="C9" s="8">
        <v>1321</v>
      </c>
      <c r="D9" s="52">
        <v>228.7</v>
      </c>
    </row>
    <row r="10" spans="1:4" ht="12.75">
      <c r="A10" s="54" t="s">
        <v>310</v>
      </c>
      <c r="B10" s="2" t="s">
        <v>483</v>
      </c>
      <c r="C10" s="8">
        <v>636</v>
      </c>
      <c r="D10" s="52">
        <v>110.1</v>
      </c>
    </row>
    <row r="11" spans="1:4" ht="12.75">
      <c r="A11" s="10"/>
      <c r="B11" s="2" t="s">
        <v>471</v>
      </c>
      <c r="C11" s="8">
        <v>287</v>
      </c>
      <c r="D11" s="52">
        <v>49.7</v>
      </c>
    </row>
    <row r="12" spans="1:4" ht="12.75">
      <c r="A12" s="10"/>
      <c r="B12" s="2" t="s">
        <v>517</v>
      </c>
      <c r="C12" s="8">
        <v>280</v>
      </c>
      <c r="D12" s="52">
        <v>48.5</v>
      </c>
    </row>
    <row r="13" spans="1:4" ht="12.75">
      <c r="A13" s="10"/>
      <c r="C13" s="8"/>
      <c r="D13" s="52"/>
    </row>
    <row r="14" spans="1:4" ht="12.75">
      <c r="A14" s="42"/>
      <c r="B14" s="40" t="s">
        <v>473</v>
      </c>
      <c r="C14" s="78">
        <v>6618</v>
      </c>
      <c r="D14" s="53">
        <v>1145.9</v>
      </c>
    </row>
    <row r="15" spans="1:4" ht="12.75">
      <c r="A15" s="41"/>
      <c r="B15" s="41" t="s">
        <v>474</v>
      </c>
      <c r="C15" s="80">
        <v>236</v>
      </c>
      <c r="D15" s="81">
        <v>1811.3</v>
      </c>
    </row>
    <row r="16" spans="1:4" ht="12.75">
      <c r="A16" s="10"/>
      <c r="B16" s="10" t="s">
        <v>518</v>
      </c>
      <c r="C16" s="8">
        <v>40</v>
      </c>
      <c r="D16" s="52">
        <v>307</v>
      </c>
    </row>
    <row r="17" spans="1:4" ht="12.75">
      <c r="A17" s="54" t="s">
        <v>337</v>
      </c>
      <c r="B17" s="10" t="s">
        <v>508</v>
      </c>
      <c r="C17" s="8">
        <v>26</v>
      </c>
      <c r="D17" s="52">
        <v>199.6</v>
      </c>
    </row>
    <row r="18" spans="1:4" ht="12.75">
      <c r="A18" s="10"/>
      <c r="B18" s="10" t="s">
        <v>471</v>
      </c>
      <c r="C18" s="8">
        <v>12</v>
      </c>
      <c r="D18" s="52">
        <v>92.1</v>
      </c>
    </row>
    <row r="19" spans="1:4" ht="12.75">
      <c r="A19" s="10"/>
      <c r="B19" s="10" t="s">
        <v>481</v>
      </c>
      <c r="C19" s="8">
        <v>6</v>
      </c>
      <c r="D19" s="52">
        <v>46.1</v>
      </c>
    </row>
    <row r="20" spans="1:4" ht="12.75">
      <c r="A20" s="10"/>
      <c r="B20" s="10"/>
      <c r="C20" s="8"/>
      <c r="D20" s="52"/>
    </row>
    <row r="21" spans="1:4" ht="12.75">
      <c r="A21" s="42"/>
      <c r="B21" s="42" t="s">
        <v>473</v>
      </c>
      <c r="C21" s="78">
        <v>360</v>
      </c>
      <c r="D21" s="53">
        <v>2763.1</v>
      </c>
    </row>
    <row r="22" spans="1:4" ht="12.75">
      <c r="A22" s="41"/>
      <c r="B22" s="41" t="s">
        <v>478</v>
      </c>
      <c r="C22" s="80">
        <v>14</v>
      </c>
      <c r="D22" s="81">
        <v>31</v>
      </c>
    </row>
    <row r="23" spans="1:4" ht="12.75">
      <c r="A23" s="10"/>
      <c r="B23" s="10" t="s">
        <v>519</v>
      </c>
      <c r="C23" s="8">
        <v>4</v>
      </c>
      <c r="D23" s="86" t="s">
        <v>516</v>
      </c>
    </row>
    <row r="24" spans="1:4" ht="12.75">
      <c r="A24" s="82" t="s">
        <v>482</v>
      </c>
      <c r="B24" s="10" t="s">
        <v>484</v>
      </c>
      <c r="C24" s="8">
        <v>3</v>
      </c>
      <c r="D24" s="86" t="s">
        <v>516</v>
      </c>
    </row>
    <row r="25" spans="1:4" ht="12.75">
      <c r="A25" s="10"/>
      <c r="B25" s="10" t="s">
        <v>520</v>
      </c>
      <c r="C25" s="8">
        <v>2</v>
      </c>
      <c r="D25" s="86" t="s">
        <v>516</v>
      </c>
    </row>
    <row r="26" spans="1:4" ht="12.75">
      <c r="A26" s="10"/>
      <c r="B26" s="10"/>
      <c r="C26" s="8"/>
      <c r="D26" s="52"/>
    </row>
    <row r="27" spans="1:4" ht="12.75">
      <c r="A27" s="42"/>
      <c r="B27" s="42" t="s">
        <v>473</v>
      </c>
      <c r="C27" s="78">
        <v>34</v>
      </c>
      <c r="D27" s="53">
        <v>75.2</v>
      </c>
    </row>
    <row r="28" spans="1:4" ht="12.75">
      <c r="A28" s="41"/>
      <c r="B28" s="41" t="s">
        <v>478</v>
      </c>
      <c r="C28" s="80">
        <v>15</v>
      </c>
      <c r="D28" s="81">
        <v>13.5</v>
      </c>
    </row>
    <row r="29" spans="1:4" ht="12.75">
      <c r="A29" s="10"/>
      <c r="B29" s="10" t="s">
        <v>487</v>
      </c>
      <c r="C29" s="8">
        <v>11</v>
      </c>
      <c r="D29" s="52">
        <v>9.9</v>
      </c>
    </row>
    <row r="30" spans="1:4" ht="12.75">
      <c r="A30" s="82" t="s">
        <v>485</v>
      </c>
      <c r="B30" s="10" t="s">
        <v>479</v>
      </c>
      <c r="C30" s="8">
        <v>4</v>
      </c>
      <c r="D30" s="86" t="s">
        <v>516</v>
      </c>
    </row>
    <row r="31" spans="1:4" ht="12.75">
      <c r="A31" s="10"/>
      <c r="B31" s="10" t="s">
        <v>521</v>
      </c>
      <c r="C31" s="8">
        <v>3</v>
      </c>
      <c r="D31" s="86" t="s">
        <v>516</v>
      </c>
    </row>
    <row r="32" spans="1:4" ht="25.5">
      <c r="A32" s="10"/>
      <c r="B32" s="83" t="s">
        <v>522</v>
      </c>
      <c r="C32" s="85">
        <v>2</v>
      </c>
      <c r="D32" s="86" t="s">
        <v>516</v>
      </c>
    </row>
    <row r="33" spans="1:4" ht="12.75">
      <c r="A33" s="10"/>
      <c r="B33" s="10"/>
      <c r="C33" s="8"/>
      <c r="D33" s="52"/>
    </row>
    <row r="34" spans="1:4" ht="12.75">
      <c r="A34" s="42"/>
      <c r="B34" s="42" t="s">
        <v>473</v>
      </c>
      <c r="C34" s="78">
        <v>45</v>
      </c>
      <c r="D34" s="53">
        <v>40.5</v>
      </c>
    </row>
    <row r="35" spans="1:4" ht="12.75">
      <c r="A35" s="41"/>
      <c r="B35" s="41" t="s">
        <v>523</v>
      </c>
      <c r="C35" s="80">
        <v>227</v>
      </c>
      <c r="D35" s="81">
        <v>202</v>
      </c>
    </row>
    <row r="36" spans="1:4" ht="12.75">
      <c r="A36" s="10"/>
      <c r="B36" s="10" t="s">
        <v>524</v>
      </c>
      <c r="C36" s="8">
        <v>45</v>
      </c>
      <c r="D36" s="52">
        <v>40</v>
      </c>
    </row>
    <row r="37" spans="1:4" ht="12.75">
      <c r="A37" s="82" t="s">
        <v>438</v>
      </c>
      <c r="B37" s="10" t="s">
        <v>486</v>
      </c>
      <c r="C37" s="8">
        <v>28</v>
      </c>
      <c r="D37" s="52">
        <v>24.9</v>
      </c>
    </row>
    <row r="38" spans="1:4" ht="12.75">
      <c r="A38" s="82"/>
      <c r="B38" s="10" t="s">
        <v>525</v>
      </c>
      <c r="C38" s="8">
        <v>10</v>
      </c>
      <c r="D38" s="52">
        <v>8.9</v>
      </c>
    </row>
    <row r="39" spans="1:4" ht="12.75">
      <c r="A39" s="10"/>
      <c r="B39" s="10" t="s">
        <v>526</v>
      </c>
      <c r="C39" s="8">
        <v>8</v>
      </c>
      <c r="D39" s="52">
        <v>7.1</v>
      </c>
    </row>
    <row r="40" spans="1:4" ht="12.75">
      <c r="A40" s="10"/>
      <c r="B40" s="10"/>
      <c r="C40" s="8"/>
      <c r="D40" s="52"/>
    </row>
    <row r="41" spans="1:4" ht="12.75">
      <c r="A41" s="42"/>
      <c r="B41" s="42" t="s">
        <v>473</v>
      </c>
      <c r="C41" s="78">
        <v>351</v>
      </c>
      <c r="D41" s="53">
        <v>312.3</v>
      </c>
    </row>
    <row r="42" spans="1:4" ht="12.75">
      <c r="A42" s="41"/>
      <c r="B42" s="41" t="s">
        <v>523</v>
      </c>
      <c r="C42" s="80">
        <v>204</v>
      </c>
      <c r="D42" s="81">
        <v>210.8</v>
      </c>
    </row>
    <row r="43" spans="1:4" ht="12.75">
      <c r="A43" s="10"/>
      <c r="B43" s="10" t="s">
        <v>527</v>
      </c>
      <c r="C43" s="8">
        <v>46</v>
      </c>
      <c r="D43" s="52">
        <v>47.5</v>
      </c>
    </row>
    <row r="44" spans="1:4" ht="12.75">
      <c r="A44" s="82" t="s">
        <v>439</v>
      </c>
      <c r="B44" s="10" t="s">
        <v>491</v>
      </c>
      <c r="C44" s="8">
        <v>34</v>
      </c>
      <c r="D44" s="52">
        <v>35.1</v>
      </c>
    </row>
    <row r="45" spans="1:4" ht="12.75">
      <c r="A45" s="10"/>
      <c r="B45" s="10" t="s">
        <v>509</v>
      </c>
      <c r="C45" s="8">
        <v>25</v>
      </c>
      <c r="D45" s="52">
        <v>25.8</v>
      </c>
    </row>
    <row r="46" spans="1:4" ht="12.75">
      <c r="A46" s="10"/>
      <c r="B46" s="10" t="s">
        <v>496</v>
      </c>
      <c r="C46" s="8">
        <v>23</v>
      </c>
      <c r="D46" s="52">
        <v>23.8</v>
      </c>
    </row>
    <row r="47" spans="1:4" ht="12.75">
      <c r="A47" s="10"/>
      <c r="B47" s="10"/>
      <c r="C47" s="8"/>
      <c r="D47" s="52"/>
    </row>
    <row r="48" spans="1:4" ht="12.75">
      <c r="A48" s="42"/>
      <c r="B48" s="42" t="s">
        <v>473</v>
      </c>
      <c r="C48" s="78">
        <v>470</v>
      </c>
      <c r="D48" s="53">
        <v>485.6</v>
      </c>
    </row>
    <row r="49" spans="1:4" ht="12.75">
      <c r="A49" s="10"/>
      <c r="B49" s="10" t="s">
        <v>468</v>
      </c>
      <c r="C49" s="8">
        <v>177</v>
      </c>
      <c r="D49" s="52">
        <v>182.4</v>
      </c>
    </row>
    <row r="50" spans="1:4" ht="12.75">
      <c r="A50" s="10"/>
      <c r="B50" s="10" t="s">
        <v>487</v>
      </c>
      <c r="C50" s="8">
        <v>142</v>
      </c>
      <c r="D50" s="52">
        <v>146.3</v>
      </c>
    </row>
    <row r="51" spans="1:4" ht="12.75">
      <c r="A51" s="82" t="s">
        <v>494</v>
      </c>
      <c r="B51" s="10" t="s">
        <v>479</v>
      </c>
      <c r="C51" s="8">
        <v>126</v>
      </c>
      <c r="D51" s="52">
        <v>129.9</v>
      </c>
    </row>
    <row r="52" spans="1:4" ht="12.75">
      <c r="A52" s="10"/>
      <c r="B52" s="10" t="s">
        <v>492</v>
      </c>
      <c r="C52" s="8">
        <v>112</v>
      </c>
      <c r="D52" s="52">
        <v>115.4</v>
      </c>
    </row>
    <row r="53" spans="1:4" ht="12.75">
      <c r="A53" s="10"/>
      <c r="B53" s="10" t="s">
        <v>528</v>
      </c>
      <c r="C53" s="8">
        <v>72</v>
      </c>
      <c r="D53" s="52">
        <v>74.2</v>
      </c>
    </row>
    <row r="54" spans="1:4" ht="12.75">
      <c r="A54" s="10"/>
      <c r="B54" s="10"/>
      <c r="C54" s="8"/>
      <c r="D54" s="52"/>
    </row>
    <row r="55" spans="1:4" ht="12.75">
      <c r="A55" s="42"/>
      <c r="B55" s="42" t="s">
        <v>473</v>
      </c>
      <c r="C55" s="78">
        <v>1022</v>
      </c>
      <c r="D55" s="53">
        <v>1053.3</v>
      </c>
    </row>
    <row r="56" spans="1:4" ht="12.75">
      <c r="A56" s="41"/>
      <c r="B56" s="10" t="s">
        <v>468</v>
      </c>
      <c r="C56" s="80">
        <v>483</v>
      </c>
      <c r="D56" s="81">
        <v>807.3</v>
      </c>
    </row>
    <row r="57" spans="1:4" ht="12.75">
      <c r="A57" s="10"/>
      <c r="B57" s="10" t="s">
        <v>469</v>
      </c>
      <c r="C57" s="8">
        <v>390</v>
      </c>
      <c r="D57" s="52">
        <v>651.9</v>
      </c>
    </row>
    <row r="58" spans="1:4" ht="12.75">
      <c r="A58" s="82" t="s">
        <v>497</v>
      </c>
      <c r="B58" s="10" t="s">
        <v>470</v>
      </c>
      <c r="C58" s="8">
        <v>62</v>
      </c>
      <c r="D58" s="52">
        <v>103.6</v>
      </c>
    </row>
    <row r="59" spans="1:4" ht="12.75">
      <c r="A59" s="10"/>
      <c r="B59" s="10" t="s">
        <v>514</v>
      </c>
      <c r="C59" s="8">
        <v>60</v>
      </c>
      <c r="D59" s="52">
        <v>100.3</v>
      </c>
    </row>
    <row r="60" spans="1:4" ht="12.75">
      <c r="A60" s="10"/>
      <c r="B60" s="10" t="s">
        <v>529</v>
      </c>
      <c r="C60" s="8">
        <v>54</v>
      </c>
      <c r="D60" s="52">
        <v>90.3</v>
      </c>
    </row>
    <row r="61" spans="1:4" ht="12.75">
      <c r="A61" s="10"/>
      <c r="B61" s="10"/>
      <c r="C61" s="8"/>
      <c r="D61" s="52"/>
    </row>
    <row r="62" spans="1:4" ht="12.75">
      <c r="A62" s="42"/>
      <c r="B62" s="42" t="s">
        <v>473</v>
      </c>
      <c r="C62" s="78">
        <v>1382</v>
      </c>
      <c r="D62" s="53">
        <v>2310</v>
      </c>
    </row>
    <row r="63" spans="1:4" ht="12.75">
      <c r="A63" s="41"/>
      <c r="B63" s="41" t="s">
        <v>468</v>
      </c>
      <c r="C63" s="80">
        <v>1164</v>
      </c>
      <c r="D63" s="81">
        <v>2758</v>
      </c>
    </row>
    <row r="64" spans="1:4" ht="12.75">
      <c r="A64" s="10"/>
      <c r="B64" s="10" t="s">
        <v>469</v>
      </c>
      <c r="C64" s="8">
        <v>772</v>
      </c>
      <c r="D64" s="52">
        <v>1829.2</v>
      </c>
    </row>
    <row r="65" spans="1:4" ht="12.75">
      <c r="A65" s="54" t="s">
        <v>498</v>
      </c>
      <c r="B65" s="10" t="s">
        <v>470</v>
      </c>
      <c r="C65" s="8">
        <v>167</v>
      </c>
      <c r="D65" s="52">
        <v>395.7</v>
      </c>
    </row>
    <row r="66" spans="1:4" ht="12.75">
      <c r="A66" s="10"/>
      <c r="B66" s="10" t="s">
        <v>495</v>
      </c>
      <c r="C66" s="8">
        <v>120</v>
      </c>
      <c r="D66" s="52">
        <v>284.3</v>
      </c>
    </row>
    <row r="67" spans="1:4" ht="12.75">
      <c r="A67" s="10"/>
      <c r="B67" s="10" t="s">
        <v>481</v>
      </c>
      <c r="C67" s="8">
        <v>110</v>
      </c>
      <c r="D67" s="52">
        <v>260.6</v>
      </c>
    </row>
    <row r="68" spans="1:4" ht="12.75">
      <c r="A68" s="10"/>
      <c r="B68" s="10"/>
      <c r="C68" s="8"/>
      <c r="D68" s="52"/>
    </row>
    <row r="69" spans="1:4" ht="12.75">
      <c r="A69" s="42"/>
      <c r="B69" s="42" t="s">
        <v>473</v>
      </c>
      <c r="C69" s="78">
        <v>2954</v>
      </c>
      <c r="D69" s="53">
        <v>6999.2</v>
      </c>
    </row>
    <row r="71" spans="1:4" ht="75.75" customHeight="1">
      <c r="A71" s="160" t="s">
        <v>499</v>
      </c>
      <c r="B71" s="160"/>
      <c r="C71" s="160"/>
      <c r="D71" s="160"/>
    </row>
    <row r="73" spans="1:4" ht="12.75">
      <c r="A73" s="165" t="s">
        <v>384</v>
      </c>
      <c r="B73" s="165"/>
      <c r="C73" s="165"/>
      <c r="D73" s="165"/>
    </row>
  </sheetData>
  <mergeCells count="6">
    <mergeCell ref="A3:D3"/>
    <mergeCell ref="A2:D2"/>
    <mergeCell ref="A71:D71"/>
    <mergeCell ref="A73:D73"/>
    <mergeCell ref="A6:D6"/>
    <mergeCell ref="A4:D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D73"/>
  <sheetViews>
    <sheetView workbookViewId="0" topLeftCell="A1">
      <selection activeCell="A1" sqref="A1"/>
    </sheetView>
  </sheetViews>
  <sheetFormatPr defaultColWidth="8.796875" defaultRowHeight="19.5"/>
  <cols>
    <col min="1" max="1" width="8.796875" style="2" customWidth="1"/>
    <col min="2" max="2" width="39.19921875" style="2" bestFit="1" customWidth="1"/>
    <col min="3" max="16384" width="8.796875" style="2" customWidth="1"/>
  </cols>
  <sheetData>
    <row r="2" spans="1:4" ht="12.75">
      <c r="A2" s="179" t="s">
        <v>464</v>
      </c>
      <c r="B2" s="179"/>
      <c r="C2" s="179"/>
      <c r="D2" s="179"/>
    </row>
    <row r="3" spans="1:4" ht="12.75">
      <c r="A3" s="179" t="s">
        <v>465</v>
      </c>
      <c r="B3" s="179"/>
      <c r="C3" s="179"/>
      <c r="D3" s="179"/>
    </row>
    <row r="4" spans="1:4" ht="12.75">
      <c r="A4" s="179" t="s">
        <v>501</v>
      </c>
      <c r="B4" s="179"/>
      <c r="C4" s="179"/>
      <c r="D4" s="179"/>
    </row>
    <row r="6" spans="1:4" ht="12.75">
      <c r="A6" s="180" t="s">
        <v>503</v>
      </c>
      <c r="B6" s="181"/>
      <c r="C6" s="181"/>
      <c r="D6" s="182"/>
    </row>
    <row r="7" spans="1:4" ht="12.75">
      <c r="A7" s="27" t="s">
        <v>294</v>
      </c>
      <c r="B7" s="76" t="s">
        <v>467</v>
      </c>
      <c r="C7" s="77" t="s">
        <v>381</v>
      </c>
      <c r="D7" s="79" t="s">
        <v>382</v>
      </c>
    </row>
    <row r="8" spans="1:4" ht="12.75">
      <c r="A8" s="10"/>
      <c r="B8" s="2" t="s">
        <v>468</v>
      </c>
      <c r="C8" s="8">
        <v>11962</v>
      </c>
      <c r="D8" s="52">
        <v>295.9</v>
      </c>
    </row>
    <row r="9" spans="1:4" ht="12.75">
      <c r="A9" s="10"/>
      <c r="B9" s="2" t="s">
        <v>469</v>
      </c>
      <c r="C9" s="8">
        <v>7567</v>
      </c>
      <c r="D9" s="52">
        <v>187.2</v>
      </c>
    </row>
    <row r="10" spans="1:4" ht="12.75">
      <c r="A10" s="54" t="s">
        <v>310</v>
      </c>
      <c r="B10" s="2" t="s">
        <v>470</v>
      </c>
      <c r="C10" s="8">
        <v>2723</v>
      </c>
      <c r="D10" s="52">
        <v>67.4</v>
      </c>
    </row>
    <row r="11" spans="1:4" ht="12.75">
      <c r="A11" s="10"/>
      <c r="B11" s="2" t="s">
        <v>521</v>
      </c>
      <c r="C11" s="8">
        <v>1224</v>
      </c>
      <c r="D11" s="52">
        <v>30.3</v>
      </c>
    </row>
    <row r="12" spans="1:4" ht="12.75">
      <c r="A12" s="10"/>
      <c r="B12" s="2" t="s">
        <v>472</v>
      </c>
      <c r="C12" s="8">
        <v>1098</v>
      </c>
      <c r="D12" s="52">
        <v>27.2</v>
      </c>
    </row>
    <row r="13" spans="1:4" ht="12.75">
      <c r="A13" s="10"/>
      <c r="C13" s="8"/>
      <c r="D13" s="52"/>
    </row>
    <row r="14" spans="1:4" ht="12.75">
      <c r="A14" s="42"/>
      <c r="B14" s="40" t="s">
        <v>473</v>
      </c>
      <c r="C14" s="78">
        <v>32383</v>
      </c>
      <c r="D14" s="53">
        <v>801.1</v>
      </c>
    </row>
    <row r="15" spans="1:4" ht="12.75">
      <c r="A15" s="41"/>
      <c r="B15" s="41" t="s">
        <v>474</v>
      </c>
      <c r="C15" s="80">
        <v>199</v>
      </c>
      <c r="D15" s="81">
        <v>362.5</v>
      </c>
    </row>
    <row r="16" spans="1:4" ht="12.75">
      <c r="A16" s="10"/>
      <c r="B16" s="10" t="s">
        <v>475</v>
      </c>
      <c r="C16" s="8">
        <v>102</v>
      </c>
      <c r="D16" s="52">
        <v>185.8</v>
      </c>
    </row>
    <row r="17" spans="1:4" ht="12.75">
      <c r="A17" s="54" t="s">
        <v>337</v>
      </c>
      <c r="B17" s="10" t="s">
        <v>476</v>
      </c>
      <c r="C17" s="8">
        <v>66</v>
      </c>
      <c r="D17" s="52">
        <v>120.2</v>
      </c>
    </row>
    <row r="18" spans="1:4" ht="12.75">
      <c r="A18" s="10"/>
      <c r="B18" s="10" t="s">
        <v>471</v>
      </c>
      <c r="C18" s="8">
        <v>14</v>
      </c>
      <c r="D18" s="52">
        <v>25.5</v>
      </c>
    </row>
    <row r="19" spans="1:4" ht="12.75">
      <c r="A19" s="10"/>
      <c r="B19" s="10" t="s">
        <v>477</v>
      </c>
      <c r="C19" s="8">
        <v>8</v>
      </c>
      <c r="D19" s="52">
        <v>14.6</v>
      </c>
    </row>
    <row r="20" spans="1:4" ht="12.75">
      <c r="A20" s="10"/>
      <c r="B20" s="10"/>
      <c r="C20" s="8"/>
      <c r="D20" s="52"/>
    </row>
    <row r="21" spans="1:4" ht="12.75">
      <c r="A21" s="42"/>
      <c r="B21" s="42" t="s">
        <v>473</v>
      </c>
      <c r="C21" s="78">
        <v>423</v>
      </c>
      <c r="D21" s="53">
        <v>770.6</v>
      </c>
    </row>
    <row r="22" spans="1:4" ht="12.75">
      <c r="A22" s="41"/>
      <c r="B22" s="41" t="s">
        <v>478</v>
      </c>
      <c r="C22" s="80">
        <v>34</v>
      </c>
      <c r="D22" s="81">
        <v>15.5</v>
      </c>
    </row>
    <row r="23" spans="1:4" ht="12.75">
      <c r="A23" s="10"/>
      <c r="B23" s="10" t="s">
        <v>475</v>
      </c>
      <c r="C23" s="8">
        <v>12</v>
      </c>
      <c r="D23" s="52">
        <v>5.5</v>
      </c>
    </row>
    <row r="24" spans="1:4" ht="12.75">
      <c r="A24" s="82" t="s">
        <v>482</v>
      </c>
      <c r="B24" s="10" t="s">
        <v>479</v>
      </c>
      <c r="C24" s="8">
        <v>10</v>
      </c>
      <c r="D24" s="52">
        <v>4.6</v>
      </c>
    </row>
    <row r="25" spans="1:4" ht="25.5">
      <c r="A25" s="10"/>
      <c r="B25" s="83" t="s">
        <v>530</v>
      </c>
      <c r="C25" s="85">
        <v>3</v>
      </c>
      <c r="D25" s="86" t="s">
        <v>516</v>
      </c>
    </row>
    <row r="26" spans="1:4" ht="12.75">
      <c r="A26" s="10"/>
      <c r="B26" s="10"/>
      <c r="C26" s="8"/>
      <c r="D26" s="52"/>
    </row>
    <row r="27" spans="1:4" ht="12.75">
      <c r="A27" s="42"/>
      <c r="B27" s="42" t="s">
        <v>473</v>
      </c>
      <c r="C27" s="78">
        <v>88</v>
      </c>
      <c r="D27" s="53">
        <v>40.1</v>
      </c>
    </row>
    <row r="28" spans="1:4" ht="12.75">
      <c r="A28" s="41"/>
      <c r="B28" s="41" t="s">
        <v>478</v>
      </c>
      <c r="C28" s="80">
        <v>42</v>
      </c>
      <c r="D28" s="81">
        <v>7.7</v>
      </c>
    </row>
    <row r="29" spans="1:4" ht="12.75">
      <c r="A29" s="10"/>
      <c r="B29" s="10" t="s">
        <v>469</v>
      </c>
      <c r="C29" s="8">
        <v>17</v>
      </c>
      <c r="D29" s="52">
        <v>3.1</v>
      </c>
    </row>
    <row r="30" spans="1:4" ht="12.75">
      <c r="A30" s="82" t="s">
        <v>485</v>
      </c>
      <c r="B30" s="10" t="s">
        <v>508</v>
      </c>
      <c r="C30" s="8">
        <v>7</v>
      </c>
      <c r="D30" s="52">
        <v>1.3</v>
      </c>
    </row>
    <row r="31" spans="1:4" ht="12.75">
      <c r="A31" s="10"/>
      <c r="B31" s="10" t="s">
        <v>525</v>
      </c>
      <c r="C31" s="8">
        <v>6</v>
      </c>
      <c r="D31" s="52">
        <v>1.1</v>
      </c>
    </row>
    <row r="32" spans="1:4" ht="12.75">
      <c r="A32" s="10"/>
      <c r="B32" s="10" t="s">
        <v>531</v>
      </c>
      <c r="C32" s="8">
        <v>3</v>
      </c>
      <c r="D32" s="86" t="s">
        <v>516</v>
      </c>
    </row>
    <row r="33" spans="1:4" ht="12.75">
      <c r="A33" s="10"/>
      <c r="B33" s="10"/>
      <c r="C33" s="8"/>
      <c r="D33" s="52"/>
    </row>
    <row r="34" spans="1:4" ht="12.75">
      <c r="A34" s="42"/>
      <c r="B34" s="42" t="s">
        <v>473</v>
      </c>
      <c r="C34" s="78">
        <v>106</v>
      </c>
      <c r="D34" s="53">
        <v>19.5</v>
      </c>
    </row>
    <row r="35" spans="1:4" ht="12.75">
      <c r="A35" s="41"/>
      <c r="B35" s="41" t="s">
        <v>478</v>
      </c>
      <c r="C35" s="80">
        <v>130</v>
      </c>
      <c r="D35" s="81">
        <v>21.8</v>
      </c>
    </row>
    <row r="36" spans="1:4" ht="12.75">
      <c r="A36" s="10"/>
      <c r="B36" s="10" t="s">
        <v>469</v>
      </c>
      <c r="C36" s="8">
        <v>28</v>
      </c>
      <c r="D36" s="52">
        <v>4.7</v>
      </c>
    </row>
    <row r="37" spans="1:4" ht="12.75">
      <c r="A37" s="82" t="s">
        <v>438</v>
      </c>
      <c r="B37" s="10" t="s">
        <v>486</v>
      </c>
      <c r="C37" s="8">
        <v>20</v>
      </c>
      <c r="D37" s="52">
        <v>3.3</v>
      </c>
    </row>
    <row r="38" spans="1:4" ht="12.75">
      <c r="A38" s="10"/>
      <c r="B38" s="10" t="s">
        <v>484</v>
      </c>
      <c r="C38" s="8">
        <v>13</v>
      </c>
      <c r="D38" s="52">
        <v>2.2</v>
      </c>
    </row>
    <row r="39" spans="1:4" ht="12.75">
      <c r="A39" s="10"/>
      <c r="B39" s="10" t="s">
        <v>493</v>
      </c>
      <c r="C39" s="8">
        <v>11</v>
      </c>
      <c r="D39" s="52">
        <v>1.8</v>
      </c>
    </row>
    <row r="40" spans="1:4" ht="12.75">
      <c r="A40" s="10"/>
      <c r="B40" s="10"/>
      <c r="C40" s="8"/>
      <c r="D40" s="52"/>
    </row>
    <row r="41" spans="1:4" ht="12.75">
      <c r="A41" s="42"/>
      <c r="B41" s="42" t="s">
        <v>473</v>
      </c>
      <c r="C41" s="78">
        <v>246</v>
      </c>
      <c r="D41" s="53">
        <v>41.2</v>
      </c>
    </row>
    <row r="42" spans="1:4" ht="12.75">
      <c r="A42" s="41"/>
      <c r="B42" s="41" t="s">
        <v>478</v>
      </c>
      <c r="C42" s="80">
        <v>122</v>
      </c>
      <c r="D42" s="81">
        <v>18.6</v>
      </c>
    </row>
    <row r="43" spans="1:4" ht="12.75">
      <c r="A43" s="10"/>
      <c r="B43" s="10" t="s">
        <v>469</v>
      </c>
      <c r="C43" s="8">
        <v>81</v>
      </c>
      <c r="D43" s="52">
        <v>12.3</v>
      </c>
    </row>
    <row r="44" spans="1:4" ht="12.75">
      <c r="A44" s="82" t="s">
        <v>439</v>
      </c>
      <c r="B44" s="10" t="s">
        <v>486</v>
      </c>
      <c r="C44" s="8">
        <v>32</v>
      </c>
      <c r="D44" s="52">
        <v>4.9</v>
      </c>
    </row>
    <row r="45" spans="1:4" ht="12.75">
      <c r="A45" s="10"/>
      <c r="B45" s="10" t="s">
        <v>525</v>
      </c>
      <c r="C45" s="8">
        <v>28</v>
      </c>
      <c r="D45" s="52">
        <v>4.3</v>
      </c>
    </row>
    <row r="46" spans="1:4" ht="12.75">
      <c r="A46" s="10"/>
      <c r="B46" s="10" t="s">
        <v>493</v>
      </c>
      <c r="C46" s="8">
        <v>21</v>
      </c>
      <c r="D46" s="52">
        <v>3.2</v>
      </c>
    </row>
    <row r="47" spans="1:4" ht="12.75">
      <c r="A47" s="10"/>
      <c r="B47" s="10"/>
      <c r="C47" s="8"/>
      <c r="D47" s="52"/>
    </row>
    <row r="48" spans="1:4" ht="12.75">
      <c r="A48" s="42"/>
      <c r="B48" s="42" t="s">
        <v>473</v>
      </c>
      <c r="C48" s="78">
        <v>397</v>
      </c>
      <c r="D48" s="53">
        <v>60.5</v>
      </c>
    </row>
    <row r="49" spans="1:4" ht="12.75">
      <c r="A49" s="41"/>
      <c r="B49" s="41" t="s">
        <v>489</v>
      </c>
      <c r="C49" s="80">
        <v>501</v>
      </c>
      <c r="D49" s="81">
        <v>62.1</v>
      </c>
    </row>
    <row r="50" spans="1:4" ht="12.75">
      <c r="A50" s="10"/>
      <c r="B50" s="10" t="s">
        <v>490</v>
      </c>
      <c r="C50" s="8">
        <v>154</v>
      </c>
      <c r="D50" s="52">
        <v>19.1</v>
      </c>
    </row>
    <row r="51" spans="1:4" ht="12.75">
      <c r="A51" s="82" t="s">
        <v>494</v>
      </c>
      <c r="B51" s="10" t="s">
        <v>491</v>
      </c>
      <c r="C51" s="8">
        <v>112</v>
      </c>
      <c r="D51" s="52">
        <v>13.9</v>
      </c>
    </row>
    <row r="52" spans="1:4" ht="12.75">
      <c r="A52" s="10"/>
      <c r="B52" s="10" t="s">
        <v>505</v>
      </c>
      <c r="C52" s="8">
        <v>48</v>
      </c>
      <c r="D52" s="52">
        <v>5.9</v>
      </c>
    </row>
    <row r="53" spans="1:4" ht="12.75">
      <c r="A53" s="10"/>
      <c r="B53" s="10" t="s">
        <v>496</v>
      </c>
      <c r="C53" s="8">
        <v>47</v>
      </c>
      <c r="D53" s="52">
        <v>5.8</v>
      </c>
    </row>
    <row r="54" spans="1:4" ht="12.75">
      <c r="A54" s="10"/>
      <c r="B54" s="10"/>
      <c r="C54" s="8"/>
      <c r="D54" s="52"/>
    </row>
    <row r="55" spans="1:4" ht="12.75">
      <c r="A55" s="42"/>
      <c r="B55" s="42" t="s">
        <v>473</v>
      </c>
      <c r="C55" s="78">
        <v>1200</v>
      </c>
      <c r="D55" s="53">
        <v>148.7</v>
      </c>
    </row>
    <row r="56" spans="1:4" ht="12.75">
      <c r="A56" s="41"/>
      <c r="B56" s="41" t="s">
        <v>489</v>
      </c>
      <c r="C56" s="80">
        <v>1808</v>
      </c>
      <c r="D56" s="81">
        <v>313</v>
      </c>
    </row>
    <row r="57" spans="1:4" ht="12.75">
      <c r="A57" s="10"/>
      <c r="B57" s="10" t="s">
        <v>490</v>
      </c>
      <c r="C57" s="8">
        <v>938</v>
      </c>
      <c r="D57" s="52">
        <v>162.4</v>
      </c>
    </row>
    <row r="58" spans="1:4" ht="12.75">
      <c r="A58" s="82" t="s">
        <v>497</v>
      </c>
      <c r="B58" s="10" t="s">
        <v>513</v>
      </c>
      <c r="C58" s="8">
        <v>184</v>
      </c>
      <c r="D58" s="52">
        <v>31.9</v>
      </c>
    </row>
    <row r="59" spans="1:4" ht="12.75">
      <c r="A59" s="10"/>
      <c r="B59" s="10" t="s">
        <v>505</v>
      </c>
      <c r="C59" s="8">
        <v>157</v>
      </c>
      <c r="D59" s="52">
        <v>27.2</v>
      </c>
    </row>
    <row r="60" spans="1:4" ht="12.75">
      <c r="A60" s="10"/>
      <c r="B60" s="10" t="s">
        <v>496</v>
      </c>
      <c r="C60" s="8">
        <v>129</v>
      </c>
      <c r="D60" s="52">
        <v>22.3</v>
      </c>
    </row>
    <row r="61" spans="1:4" ht="12.75">
      <c r="A61" s="10"/>
      <c r="B61" s="10"/>
      <c r="C61" s="8"/>
      <c r="D61" s="52"/>
    </row>
    <row r="62" spans="1:4" ht="12.75">
      <c r="A62" s="42"/>
      <c r="B62" s="42" t="s">
        <v>473</v>
      </c>
      <c r="C62" s="78">
        <v>3897</v>
      </c>
      <c r="D62" s="53">
        <v>694.5</v>
      </c>
    </row>
    <row r="63" spans="1:4" ht="12.75">
      <c r="A63" s="41"/>
      <c r="B63" s="41" t="s">
        <v>468</v>
      </c>
      <c r="C63" s="80">
        <v>10822</v>
      </c>
      <c r="D63" s="81">
        <v>1846.9</v>
      </c>
    </row>
    <row r="64" spans="1:4" ht="12.75">
      <c r="A64" s="10"/>
      <c r="B64" s="10" t="s">
        <v>469</v>
      </c>
      <c r="C64" s="8">
        <v>5122</v>
      </c>
      <c r="D64" s="52">
        <v>874.1</v>
      </c>
    </row>
    <row r="65" spans="1:4" ht="12.75">
      <c r="A65" s="54" t="s">
        <v>498</v>
      </c>
      <c r="B65" s="10" t="s">
        <v>470</v>
      </c>
      <c r="C65" s="8">
        <v>2494</v>
      </c>
      <c r="D65" s="52">
        <v>425.6</v>
      </c>
    </row>
    <row r="66" spans="1:4" ht="12.75">
      <c r="A66" s="54"/>
      <c r="B66" s="10" t="s">
        <v>521</v>
      </c>
      <c r="C66" s="8">
        <v>1126</v>
      </c>
      <c r="D66" s="52">
        <v>192.2</v>
      </c>
    </row>
    <row r="67" spans="1:4" ht="12.75">
      <c r="A67" s="10"/>
      <c r="B67" s="10" t="s">
        <v>472</v>
      </c>
      <c r="C67" s="8">
        <v>888</v>
      </c>
      <c r="D67" s="52">
        <v>151.5</v>
      </c>
    </row>
    <row r="68" spans="1:4" ht="12.75">
      <c r="A68" s="10"/>
      <c r="B68" s="10"/>
      <c r="C68" s="8"/>
      <c r="D68" s="52"/>
    </row>
    <row r="69" spans="1:4" ht="12.75">
      <c r="A69" s="42"/>
      <c r="B69" s="42" t="s">
        <v>473</v>
      </c>
      <c r="C69" s="78">
        <v>26025</v>
      </c>
      <c r="D69" s="53">
        <v>4441.5</v>
      </c>
    </row>
    <row r="71" spans="1:4" ht="75.75" customHeight="1">
      <c r="A71" s="160" t="s">
        <v>499</v>
      </c>
      <c r="B71" s="160"/>
      <c r="C71" s="160"/>
      <c r="D71" s="160"/>
    </row>
    <row r="73" spans="1:4" ht="12.75">
      <c r="A73" s="165" t="s">
        <v>384</v>
      </c>
      <c r="B73" s="165"/>
      <c r="C73" s="165"/>
      <c r="D73" s="165"/>
    </row>
  </sheetData>
  <mergeCells count="6">
    <mergeCell ref="A3:D3"/>
    <mergeCell ref="A2:D2"/>
    <mergeCell ref="A71:D71"/>
    <mergeCell ref="A73:D73"/>
    <mergeCell ref="A6:D6"/>
    <mergeCell ref="A4:D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D71"/>
  <sheetViews>
    <sheetView workbookViewId="0" topLeftCell="A1">
      <selection activeCell="A1" sqref="A1"/>
    </sheetView>
  </sheetViews>
  <sheetFormatPr defaultColWidth="8.796875" defaultRowHeight="19.5"/>
  <cols>
    <col min="1" max="1" width="8.796875" style="2" customWidth="1"/>
    <col min="2" max="2" width="39.19921875" style="2" bestFit="1" customWidth="1"/>
    <col min="3" max="16384" width="8.796875" style="2" customWidth="1"/>
  </cols>
  <sheetData>
    <row r="2" spans="1:4" ht="12.75">
      <c r="A2" s="179" t="s">
        <v>464</v>
      </c>
      <c r="B2" s="179"/>
      <c r="C2" s="179"/>
      <c r="D2" s="179"/>
    </row>
    <row r="3" spans="1:4" ht="12.75">
      <c r="A3" s="179" t="s">
        <v>465</v>
      </c>
      <c r="B3" s="179"/>
      <c r="C3" s="179"/>
      <c r="D3" s="179"/>
    </row>
    <row r="4" spans="1:4" ht="12.75">
      <c r="A4" s="179" t="s">
        <v>501</v>
      </c>
      <c r="B4" s="179"/>
      <c r="C4" s="179"/>
      <c r="D4" s="179"/>
    </row>
    <row r="6" spans="1:4" ht="12.75">
      <c r="A6" s="180" t="s">
        <v>504</v>
      </c>
      <c r="B6" s="181"/>
      <c r="C6" s="181"/>
      <c r="D6" s="182"/>
    </row>
    <row r="7" spans="1:4" ht="12.75">
      <c r="A7" s="27" t="s">
        <v>294</v>
      </c>
      <c r="B7" s="76" t="s">
        <v>467</v>
      </c>
      <c r="C7" s="77" t="s">
        <v>381</v>
      </c>
      <c r="D7" s="79" t="s">
        <v>382</v>
      </c>
    </row>
    <row r="8" spans="1:4" ht="12.75">
      <c r="A8" s="10"/>
      <c r="B8" s="2" t="s">
        <v>468</v>
      </c>
      <c r="C8" s="8">
        <v>1801</v>
      </c>
      <c r="D8" s="52">
        <v>276.7</v>
      </c>
    </row>
    <row r="9" spans="1:4" ht="12.75">
      <c r="A9" s="10"/>
      <c r="B9" s="2" t="s">
        <v>469</v>
      </c>
      <c r="C9" s="8">
        <v>1041</v>
      </c>
      <c r="D9" s="52">
        <v>160</v>
      </c>
    </row>
    <row r="10" spans="1:4" ht="12.75">
      <c r="A10" s="54" t="s">
        <v>310</v>
      </c>
      <c r="B10" s="2" t="s">
        <v>470</v>
      </c>
      <c r="C10" s="8">
        <v>426</v>
      </c>
      <c r="D10" s="52">
        <v>65.5</v>
      </c>
    </row>
    <row r="11" spans="1:4" ht="12.75">
      <c r="A11" s="10"/>
      <c r="B11" s="2" t="s">
        <v>532</v>
      </c>
      <c r="C11" s="8">
        <v>211</v>
      </c>
      <c r="D11" s="52">
        <v>32.4</v>
      </c>
    </row>
    <row r="12" spans="1:4" ht="12.75">
      <c r="A12" s="10"/>
      <c r="B12" s="2" t="s">
        <v>533</v>
      </c>
      <c r="C12" s="8">
        <v>203</v>
      </c>
      <c r="D12" s="52">
        <v>31.2</v>
      </c>
    </row>
    <row r="13" spans="1:4" ht="12.75">
      <c r="A13" s="10"/>
      <c r="C13" s="8"/>
      <c r="D13" s="52"/>
    </row>
    <row r="14" spans="1:4" ht="12.75">
      <c r="A14" s="42"/>
      <c r="B14" s="40" t="s">
        <v>473</v>
      </c>
      <c r="C14" s="78">
        <v>5318</v>
      </c>
      <c r="D14" s="53">
        <v>817.2</v>
      </c>
    </row>
    <row r="15" spans="1:4" ht="12.75">
      <c r="A15" s="41"/>
      <c r="B15" s="41" t="s">
        <v>474</v>
      </c>
      <c r="C15" s="80">
        <v>201</v>
      </c>
      <c r="D15" s="81">
        <v>1581.2</v>
      </c>
    </row>
    <row r="16" spans="1:4" ht="12.75">
      <c r="A16" s="10"/>
      <c r="B16" s="10" t="s">
        <v>518</v>
      </c>
      <c r="C16" s="8">
        <v>44</v>
      </c>
      <c r="D16" s="52">
        <v>346.1</v>
      </c>
    </row>
    <row r="17" spans="1:4" ht="12.75">
      <c r="A17" s="54" t="s">
        <v>337</v>
      </c>
      <c r="B17" s="10" t="s">
        <v>508</v>
      </c>
      <c r="C17" s="8">
        <v>30</v>
      </c>
      <c r="D17" s="52">
        <v>236</v>
      </c>
    </row>
    <row r="18" spans="1:4" ht="12.75">
      <c r="A18" s="10"/>
      <c r="B18" s="10" t="s">
        <v>471</v>
      </c>
      <c r="C18" s="8">
        <v>6</v>
      </c>
      <c r="D18" s="52">
        <v>47.2</v>
      </c>
    </row>
    <row r="19" spans="1:4" ht="12.75">
      <c r="A19" s="10"/>
      <c r="B19" s="10" t="s">
        <v>534</v>
      </c>
      <c r="C19" s="8">
        <v>3</v>
      </c>
      <c r="D19" s="84" t="s">
        <v>516</v>
      </c>
    </row>
    <row r="20" spans="1:4" ht="12.75">
      <c r="A20" s="10"/>
      <c r="B20" s="10"/>
      <c r="C20" s="8"/>
      <c r="D20" s="52"/>
    </row>
    <row r="21" spans="1:4" ht="12.75">
      <c r="A21" s="42"/>
      <c r="B21" s="42" t="s">
        <v>473</v>
      </c>
      <c r="C21" s="78">
        <v>311</v>
      </c>
      <c r="D21" s="53">
        <v>2446.5</v>
      </c>
    </row>
    <row r="22" spans="1:4" ht="12.75">
      <c r="A22" s="41"/>
      <c r="B22" s="41" t="s">
        <v>478</v>
      </c>
      <c r="C22" s="80">
        <v>12</v>
      </c>
      <c r="D22" s="81">
        <v>27</v>
      </c>
    </row>
    <row r="23" spans="1:4" ht="12.75">
      <c r="A23" s="10"/>
      <c r="B23" s="10" t="s">
        <v>535</v>
      </c>
      <c r="C23" s="8">
        <v>3</v>
      </c>
      <c r="D23" s="84" t="s">
        <v>516</v>
      </c>
    </row>
    <row r="24" spans="1:4" ht="12.75">
      <c r="A24" s="82" t="s">
        <v>482</v>
      </c>
      <c r="B24" s="10" t="s">
        <v>536</v>
      </c>
      <c r="C24" s="8">
        <v>2</v>
      </c>
      <c r="D24" s="84" t="s">
        <v>516</v>
      </c>
    </row>
    <row r="25" spans="1:4" ht="25.5">
      <c r="A25" s="10"/>
      <c r="B25" s="83" t="s">
        <v>537</v>
      </c>
      <c r="C25" s="85">
        <v>1</v>
      </c>
      <c r="D25" s="84" t="s">
        <v>516</v>
      </c>
    </row>
    <row r="26" spans="1:4" ht="12.75">
      <c r="A26" s="10"/>
      <c r="B26" s="10"/>
      <c r="C26" s="8"/>
      <c r="D26" s="52"/>
    </row>
    <row r="27" spans="1:4" ht="12.75">
      <c r="A27" s="42"/>
      <c r="B27" s="42" t="s">
        <v>473</v>
      </c>
      <c r="C27" s="78">
        <v>26</v>
      </c>
      <c r="D27" s="53">
        <v>58.5</v>
      </c>
    </row>
    <row r="28" spans="1:4" ht="12.75">
      <c r="A28" s="41"/>
      <c r="B28" s="41" t="s">
        <v>478</v>
      </c>
      <c r="C28" s="80">
        <v>11</v>
      </c>
      <c r="D28" s="81">
        <v>10.1</v>
      </c>
    </row>
    <row r="29" spans="1:4" ht="12.75">
      <c r="A29" s="10"/>
      <c r="B29" s="10" t="s">
        <v>487</v>
      </c>
      <c r="C29" s="8">
        <v>5</v>
      </c>
      <c r="D29" s="84" t="s">
        <v>516</v>
      </c>
    </row>
    <row r="30" spans="1:4" ht="12.75">
      <c r="A30" s="82" t="s">
        <v>485</v>
      </c>
      <c r="B30" s="10" t="s">
        <v>479</v>
      </c>
      <c r="C30" s="8">
        <v>4</v>
      </c>
      <c r="D30" s="84" t="s">
        <v>516</v>
      </c>
    </row>
    <row r="31" spans="1:4" ht="12.75">
      <c r="A31" s="10"/>
      <c r="B31" s="10" t="s">
        <v>538</v>
      </c>
      <c r="C31" s="8">
        <v>2</v>
      </c>
      <c r="D31" s="84" t="s">
        <v>516</v>
      </c>
    </row>
    <row r="32" spans="1:4" ht="12.75">
      <c r="A32" s="10"/>
      <c r="B32" s="10"/>
      <c r="C32" s="8"/>
      <c r="D32" s="52"/>
    </row>
    <row r="33" spans="1:4" ht="12.75">
      <c r="A33" s="42"/>
      <c r="B33" s="42" t="s">
        <v>473</v>
      </c>
      <c r="C33" s="78">
        <v>36</v>
      </c>
      <c r="D33" s="53">
        <v>33</v>
      </c>
    </row>
    <row r="34" spans="1:4" ht="12.75">
      <c r="A34" s="41"/>
      <c r="B34" s="10" t="s">
        <v>523</v>
      </c>
      <c r="C34" s="80">
        <v>37</v>
      </c>
      <c r="D34" s="81">
        <v>32.1</v>
      </c>
    </row>
    <row r="35" spans="1:4" ht="12.75">
      <c r="A35" s="10"/>
      <c r="B35" s="10" t="s">
        <v>524</v>
      </c>
      <c r="C35" s="8">
        <v>23</v>
      </c>
      <c r="D35" s="52">
        <v>19.9</v>
      </c>
    </row>
    <row r="36" spans="1:4" ht="12.75">
      <c r="A36" s="82" t="s">
        <v>438</v>
      </c>
      <c r="B36" s="10" t="s">
        <v>479</v>
      </c>
      <c r="C36" s="8">
        <v>7</v>
      </c>
      <c r="D36" s="52">
        <v>6.1</v>
      </c>
    </row>
    <row r="37" spans="1:4" ht="12.75">
      <c r="A37" s="10"/>
      <c r="B37" s="10" t="s">
        <v>509</v>
      </c>
      <c r="C37" s="8">
        <v>6</v>
      </c>
      <c r="D37" s="52">
        <v>5.2</v>
      </c>
    </row>
    <row r="38" spans="1:4" ht="25.5">
      <c r="A38" s="10"/>
      <c r="B38" s="83" t="s">
        <v>539</v>
      </c>
      <c r="C38" s="85">
        <v>3</v>
      </c>
      <c r="D38" s="84" t="s">
        <v>516</v>
      </c>
    </row>
    <row r="39" spans="1:4" ht="12.75">
      <c r="A39" s="10"/>
      <c r="B39" s="10"/>
      <c r="C39" s="8"/>
      <c r="D39" s="52"/>
    </row>
    <row r="40" spans="1:4" ht="12.75">
      <c r="A40" s="42"/>
      <c r="B40" s="42" t="s">
        <v>473</v>
      </c>
      <c r="C40" s="78">
        <v>102</v>
      </c>
      <c r="D40" s="53">
        <v>88.4</v>
      </c>
    </row>
    <row r="41" spans="1:4" ht="12.75">
      <c r="A41" s="41"/>
      <c r="B41" s="41" t="s">
        <v>523</v>
      </c>
      <c r="C41" s="80">
        <v>48</v>
      </c>
      <c r="D41" s="81">
        <v>42.3</v>
      </c>
    </row>
    <row r="42" spans="1:4" ht="12.75">
      <c r="A42" s="10"/>
      <c r="B42" s="10" t="s">
        <v>540</v>
      </c>
      <c r="C42" s="8">
        <v>17</v>
      </c>
      <c r="D42" s="52">
        <v>15</v>
      </c>
    </row>
    <row r="43" spans="1:4" ht="12.75">
      <c r="A43" s="82" t="s">
        <v>439</v>
      </c>
      <c r="B43" s="10" t="s">
        <v>488</v>
      </c>
      <c r="C43" s="8">
        <v>15</v>
      </c>
      <c r="D43" s="52">
        <v>13.2</v>
      </c>
    </row>
    <row r="44" spans="1:4" ht="12.75">
      <c r="A44" s="10"/>
      <c r="B44" s="10" t="s">
        <v>541</v>
      </c>
      <c r="C44" s="8">
        <v>9</v>
      </c>
      <c r="D44" s="52">
        <v>7.9</v>
      </c>
    </row>
    <row r="45" spans="1:4" ht="12.75">
      <c r="A45" s="10"/>
      <c r="B45" s="10"/>
      <c r="C45" s="8"/>
      <c r="D45" s="52"/>
    </row>
    <row r="46" spans="1:4" ht="12.75">
      <c r="A46" s="42"/>
      <c r="B46" s="42" t="s">
        <v>473</v>
      </c>
      <c r="C46" s="78">
        <v>205</v>
      </c>
      <c r="D46" s="53">
        <v>180.9</v>
      </c>
    </row>
    <row r="47" spans="1:4" ht="12.75">
      <c r="A47" s="41"/>
      <c r="B47" s="41" t="s">
        <v>489</v>
      </c>
      <c r="C47" s="80">
        <v>122</v>
      </c>
      <c r="D47" s="81">
        <v>100.9</v>
      </c>
    </row>
    <row r="48" spans="1:4" ht="12.75">
      <c r="A48" s="10"/>
      <c r="B48" s="10" t="s">
        <v>490</v>
      </c>
      <c r="C48" s="8">
        <v>98</v>
      </c>
      <c r="D48" s="52">
        <v>81</v>
      </c>
    </row>
    <row r="49" spans="1:4" ht="12.75">
      <c r="A49" s="82" t="s">
        <v>494</v>
      </c>
      <c r="B49" s="10" t="s">
        <v>483</v>
      </c>
      <c r="C49" s="8">
        <v>40</v>
      </c>
      <c r="D49" s="52">
        <v>33.1</v>
      </c>
    </row>
    <row r="50" spans="1:4" ht="12.75">
      <c r="A50" s="10"/>
      <c r="B50" s="10" t="s">
        <v>505</v>
      </c>
      <c r="C50" s="8">
        <v>38</v>
      </c>
      <c r="D50" s="52">
        <v>31.4</v>
      </c>
    </row>
    <row r="51" spans="1:4" ht="12.75">
      <c r="A51" s="10"/>
      <c r="B51" s="10" t="s">
        <v>542</v>
      </c>
      <c r="C51" s="8">
        <v>31</v>
      </c>
      <c r="D51" s="52">
        <v>25.6</v>
      </c>
    </row>
    <row r="52" spans="1:4" ht="12.75">
      <c r="A52" s="10"/>
      <c r="B52" s="10"/>
      <c r="C52" s="8"/>
      <c r="D52" s="52"/>
    </row>
    <row r="53" spans="1:4" ht="12.75">
      <c r="A53" s="42"/>
      <c r="B53" s="42" t="s">
        <v>473</v>
      </c>
      <c r="C53" s="78">
        <v>542</v>
      </c>
      <c r="D53" s="53">
        <v>448.2</v>
      </c>
    </row>
    <row r="54" spans="1:4" ht="12.75">
      <c r="A54" s="41"/>
      <c r="B54" s="10" t="s">
        <v>468</v>
      </c>
      <c r="C54" s="80">
        <v>324</v>
      </c>
      <c r="D54" s="81">
        <v>434.9</v>
      </c>
    </row>
    <row r="55" spans="1:4" ht="12.75">
      <c r="A55" s="10"/>
      <c r="B55" s="10" t="s">
        <v>469</v>
      </c>
      <c r="C55" s="8">
        <v>312</v>
      </c>
      <c r="D55" s="52">
        <v>418.8</v>
      </c>
    </row>
    <row r="56" spans="1:4" ht="12.75">
      <c r="A56" s="82" t="s">
        <v>497</v>
      </c>
      <c r="B56" s="10" t="s">
        <v>470</v>
      </c>
      <c r="C56" s="8">
        <v>63</v>
      </c>
      <c r="D56" s="52">
        <v>84.6</v>
      </c>
    </row>
    <row r="57" spans="1:4" ht="12.75">
      <c r="A57" s="10"/>
      <c r="B57" s="10" t="s">
        <v>532</v>
      </c>
      <c r="C57" s="8">
        <v>50</v>
      </c>
      <c r="D57" s="52">
        <v>67.1</v>
      </c>
    </row>
    <row r="58" spans="1:4" ht="12.75">
      <c r="A58" s="10"/>
      <c r="B58" s="10" t="s">
        <v>496</v>
      </c>
      <c r="C58" s="8">
        <v>28</v>
      </c>
      <c r="D58" s="52">
        <v>37.6</v>
      </c>
    </row>
    <row r="59" spans="1:4" ht="12.75">
      <c r="A59" s="10"/>
      <c r="B59" s="10"/>
      <c r="C59" s="8"/>
      <c r="D59" s="52"/>
    </row>
    <row r="60" spans="1:4" ht="12.75">
      <c r="A60" s="42"/>
      <c r="B60" s="42" t="s">
        <v>473</v>
      </c>
      <c r="C60" s="78">
        <v>987</v>
      </c>
      <c r="D60" s="53">
        <v>1324.8</v>
      </c>
    </row>
    <row r="61" spans="1:4" ht="12.75">
      <c r="A61" s="41"/>
      <c r="B61" s="41" t="s">
        <v>468</v>
      </c>
      <c r="C61" s="80">
        <v>1356</v>
      </c>
      <c r="D61" s="81">
        <v>2247.9</v>
      </c>
    </row>
    <row r="62" spans="1:4" ht="12.75">
      <c r="A62" s="10"/>
      <c r="B62" s="10" t="s">
        <v>469</v>
      </c>
      <c r="C62" s="8">
        <v>578</v>
      </c>
      <c r="D62" s="52">
        <v>958.2</v>
      </c>
    </row>
    <row r="63" spans="1:4" ht="12.75">
      <c r="A63" s="54" t="s">
        <v>498</v>
      </c>
      <c r="B63" s="10" t="s">
        <v>470</v>
      </c>
      <c r="C63" s="8">
        <v>312</v>
      </c>
      <c r="D63" s="52">
        <v>517.2</v>
      </c>
    </row>
    <row r="64" spans="1:4" ht="12.75">
      <c r="A64" s="10"/>
      <c r="B64" s="10" t="s">
        <v>532</v>
      </c>
      <c r="C64" s="8">
        <v>137</v>
      </c>
      <c r="D64" s="52">
        <v>227.1</v>
      </c>
    </row>
    <row r="65" spans="1:4" ht="12.75">
      <c r="A65" s="10"/>
      <c r="B65" s="10" t="s">
        <v>481</v>
      </c>
      <c r="C65" s="8">
        <v>96</v>
      </c>
      <c r="D65" s="52">
        <v>159.1</v>
      </c>
    </row>
    <row r="66" spans="1:4" ht="12.75">
      <c r="A66" s="10"/>
      <c r="B66" s="10"/>
      <c r="C66" s="8"/>
      <c r="D66" s="52"/>
    </row>
    <row r="67" spans="1:4" ht="12.75">
      <c r="A67" s="42"/>
      <c r="B67" s="42" t="s">
        <v>473</v>
      </c>
      <c r="C67" s="78">
        <v>3108</v>
      </c>
      <c r="D67" s="53">
        <v>5152.2</v>
      </c>
    </row>
    <row r="69" spans="1:4" ht="75.75" customHeight="1">
      <c r="A69" s="160" t="s">
        <v>499</v>
      </c>
      <c r="B69" s="160"/>
      <c r="C69" s="160"/>
      <c r="D69" s="160"/>
    </row>
    <row r="71" spans="1:4" ht="12.75">
      <c r="A71" s="165" t="s">
        <v>384</v>
      </c>
      <c r="B71" s="165"/>
      <c r="C71" s="165"/>
      <c r="D71" s="165"/>
    </row>
  </sheetData>
  <mergeCells count="6">
    <mergeCell ref="A3:D3"/>
    <mergeCell ref="A2:D2"/>
    <mergeCell ref="A69:D69"/>
    <mergeCell ref="A71:D71"/>
    <mergeCell ref="A6:D6"/>
    <mergeCell ref="A4:D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35"/>
  <sheetViews>
    <sheetView workbookViewId="0" topLeftCell="A1">
      <selection activeCell="A2" sqref="A2:M4"/>
    </sheetView>
  </sheetViews>
  <sheetFormatPr defaultColWidth="7.69921875" defaultRowHeight="19.5"/>
  <cols>
    <col min="1" max="1" width="8.5" style="2" customWidth="1"/>
    <col min="2" max="2" width="6.59765625" style="2" bestFit="1" customWidth="1"/>
    <col min="3" max="4" width="6.09765625" style="2" customWidth="1"/>
    <col min="5" max="6" width="6.59765625" style="2" bestFit="1" customWidth="1"/>
    <col min="7" max="13" width="6.09765625" style="2" customWidth="1"/>
    <col min="14" max="16384" width="7.69921875" style="2" customWidth="1"/>
  </cols>
  <sheetData>
    <row r="1" ht="12.75">
      <c r="A1" s="22"/>
    </row>
    <row r="2" spans="1:13" ht="12.75">
      <c r="A2" s="159" t="s">
        <v>362</v>
      </c>
      <c r="B2" s="159"/>
      <c r="C2" s="159"/>
      <c r="D2" s="159"/>
      <c r="E2" s="159"/>
      <c r="F2" s="159"/>
      <c r="G2" s="159"/>
      <c r="H2" s="159"/>
      <c r="I2" s="159"/>
      <c r="J2" s="159"/>
      <c r="K2" s="159"/>
      <c r="L2" s="159"/>
      <c r="M2" s="159"/>
    </row>
    <row r="3" spans="1:13" ht="12.75">
      <c r="A3" s="159" t="s">
        <v>543</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55" t="s">
        <v>361</v>
      </c>
      <c r="B6" s="168" t="s">
        <v>363</v>
      </c>
      <c r="C6" s="168"/>
      <c r="D6" s="168"/>
      <c r="E6" s="168" t="s">
        <v>366</v>
      </c>
      <c r="F6" s="168"/>
      <c r="G6" s="168"/>
      <c r="H6" s="168" t="s">
        <v>367</v>
      </c>
      <c r="I6" s="168"/>
      <c r="J6" s="168"/>
      <c r="K6" s="168" t="s">
        <v>368</v>
      </c>
      <c r="L6" s="168"/>
      <c r="M6" s="168"/>
    </row>
    <row r="7" spans="1:13" ht="12.75">
      <c r="A7" s="183"/>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32" t="s">
        <v>309</v>
      </c>
      <c r="B9" s="5">
        <v>20</v>
      </c>
      <c r="C9" s="5">
        <v>9</v>
      </c>
      <c r="D9" s="5">
        <v>11</v>
      </c>
      <c r="E9" s="5">
        <v>15</v>
      </c>
      <c r="F9" s="5">
        <v>7</v>
      </c>
      <c r="G9" s="5">
        <v>8</v>
      </c>
      <c r="H9" s="5">
        <v>4</v>
      </c>
      <c r="I9" s="5">
        <v>2</v>
      </c>
      <c r="J9" s="5">
        <v>2</v>
      </c>
      <c r="K9" s="5">
        <v>1</v>
      </c>
      <c r="L9" s="29" t="s">
        <v>369</v>
      </c>
      <c r="M9" s="5">
        <v>1</v>
      </c>
    </row>
    <row r="10" spans="1:13" ht="12.75">
      <c r="A10" s="26" t="s">
        <v>405</v>
      </c>
      <c r="B10" s="5">
        <v>1</v>
      </c>
      <c r="C10" s="5">
        <v>1</v>
      </c>
      <c r="D10" s="29" t="s">
        <v>369</v>
      </c>
      <c r="E10" s="29" t="s">
        <v>369</v>
      </c>
      <c r="F10" s="29" t="s">
        <v>369</v>
      </c>
      <c r="G10" s="29" t="s">
        <v>369</v>
      </c>
      <c r="H10" s="5">
        <v>1</v>
      </c>
      <c r="I10" s="5">
        <v>1</v>
      </c>
      <c r="J10" s="29" t="s">
        <v>369</v>
      </c>
      <c r="K10" s="29" t="s">
        <v>369</v>
      </c>
      <c r="L10" s="29" t="s">
        <v>369</v>
      </c>
      <c r="M10" s="29" t="s">
        <v>369</v>
      </c>
    </row>
    <row r="11" spans="1:13" ht="12.75">
      <c r="A11" s="26" t="s">
        <v>406</v>
      </c>
      <c r="B11" s="5">
        <v>3</v>
      </c>
      <c r="C11" s="5">
        <v>2</v>
      </c>
      <c r="D11" s="5">
        <v>1</v>
      </c>
      <c r="E11" s="5">
        <v>2</v>
      </c>
      <c r="F11" s="5">
        <v>2</v>
      </c>
      <c r="G11" s="29" t="s">
        <v>369</v>
      </c>
      <c r="H11" s="29" t="s">
        <v>369</v>
      </c>
      <c r="I11" s="29" t="s">
        <v>369</v>
      </c>
      <c r="J11" s="29" t="s">
        <v>369</v>
      </c>
      <c r="K11" s="5">
        <v>1</v>
      </c>
      <c r="L11" s="29" t="s">
        <v>369</v>
      </c>
      <c r="M11" s="5">
        <v>1</v>
      </c>
    </row>
    <row r="12" spans="1:13" ht="12.75">
      <c r="A12" s="26" t="s">
        <v>407</v>
      </c>
      <c r="B12" s="5">
        <v>9</v>
      </c>
      <c r="C12" s="5">
        <v>2</v>
      </c>
      <c r="D12" s="5">
        <v>7</v>
      </c>
      <c r="E12" s="5">
        <v>8</v>
      </c>
      <c r="F12" s="5">
        <v>2</v>
      </c>
      <c r="G12" s="5">
        <v>6</v>
      </c>
      <c r="H12" s="5">
        <v>1</v>
      </c>
      <c r="I12" s="29" t="s">
        <v>369</v>
      </c>
      <c r="J12" s="5">
        <v>1</v>
      </c>
      <c r="K12" s="29" t="s">
        <v>369</v>
      </c>
      <c r="L12" s="29" t="s">
        <v>369</v>
      </c>
      <c r="M12" s="29" t="s">
        <v>369</v>
      </c>
    </row>
    <row r="13" spans="1:13" ht="12.75">
      <c r="A13" s="26" t="s">
        <v>408</v>
      </c>
      <c r="B13" s="5">
        <v>13</v>
      </c>
      <c r="C13" s="5">
        <v>10</v>
      </c>
      <c r="D13" s="5">
        <v>3</v>
      </c>
      <c r="E13" s="5">
        <v>7</v>
      </c>
      <c r="F13" s="5">
        <v>6</v>
      </c>
      <c r="G13" s="5">
        <v>1</v>
      </c>
      <c r="H13" s="5">
        <v>6</v>
      </c>
      <c r="I13" s="5">
        <v>4</v>
      </c>
      <c r="J13" s="5">
        <v>2</v>
      </c>
      <c r="K13" s="29" t="s">
        <v>369</v>
      </c>
      <c r="L13" s="29" t="s">
        <v>369</v>
      </c>
      <c r="M13" s="29" t="s">
        <v>369</v>
      </c>
    </row>
    <row r="14" spans="1:13" ht="12.75">
      <c r="A14" s="26" t="s">
        <v>409</v>
      </c>
      <c r="B14" s="5">
        <v>24</v>
      </c>
      <c r="C14" s="5">
        <v>19</v>
      </c>
      <c r="D14" s="5">
        <v>5</v>
      </c>
      <c r="E14" s="5">
        <v>16</v>
      </c>
      <c r="F14" s="5">
        <v>12</v>
      </c>
      <c r="G14" s="5">
        <v>4</v>
      </c>
      <c r="H14" s="5">
        <v>7</v>
      </c>
      <c r="I14" s="5">
        <v>6</v>
      </c>
      <c r="J14" s="5">
        <v>1</v>
      </c>
      <c r="K14" s="5">
        <v>1</v>
      </c>
      <c r="L14" s="5">
        <v>1</v>
      </c>
      <c r="M14" s="29" t="s">
        <v>369</v>
      </c>
    </row>
    <row r="15" spans="1:13" ht="12.75">
      <c r="A15" s="26" t="s">
        <v>410</v>
      </c>
      <c r="B15" s="5">
        <v>40</v>
      </c>
      <c r="C15" s="5">
        <v>23</v>
      </c>
      <c r="D15" s="5">
        <v>17</v>
      </c>
      <c r="E15" s="5">
        <v>30</v>
      </c>
      <c r="F15" s="5">
        <v>19</v>
      </c>
      <c r="G15" s="5">
        <v>11</v>
      </c>
      <c r="H15" s="5">
        <v>9</v>
      </c>
      <c r="I15" s="5">
        <v>4</v>
      </c>
      <c r="J15" s="5">
        <v>5</v>
      </c>
      <c r="K15" s="5">
        <v>1</v>
      </c>
      <c r="L15" s="29" t="s">
        <v>369</v>
      </c>
      <c r="M15" s="5">
        <v>1</v>
      </c>
    </row>
    <row r="16" spans="1:13" ht="12.75">
      <c r="A16" s="26" t="s">
        <v>411</v>
      </c>
      <c r="B16" s="5">
        <v>94</v>
      </c>
      <c r="C16" s="5">
        <v>65</v>
      </c>
      <c r="D16" s="5">
        <v>29</v>
      </c>
      <c r="E16" s="5">
        <v>66</v>
      </c>
      <c r="F16" s="5">
        <v>49</v>
      </c>
      <c r="G16" s="5">
        <v>17</v>
      </c>
      <c r="H16" s="5">
        <v>28</v>
      </c>
      <c r="I16" s="5">
        <v>16</v>
      </c>
      <c r="J16" s="5">
        <v>12</v>
      </c>
      <c r="K16" s="29" t="s">
        <v>369</v>
      </c>
      <c r="L16" s="29" t="s">
        <v>369</v>
      </c>
      <c r="M16" s="29" t="s">
        <v>369</v>
      </c>
    </row>
    <row r="17" spans="1:13" ht="12.75">
      <c r="A17" s="26" t="s">
        <v>412</v>
      </c>
      <c r="B17" s="5">
        <v>169</v>
      </c>
      <c r="C17" s="5">
        <v>121</v>
      </c>
      <c r="D17" s="5">
        <v>48</v>
      </c>
      <c r="E17" s="5">
        <v>113</v>
      </c>
      <c r="F17" s="5">
        <v>83</v>
      </c>
      <c r="G17" s="5">
        <v>30</v>
      </c>
      <c r="H17" s="5">
        <v>54</v>
      </c>
      <c r="I17" s="5">
        <v>37</v>
      </c>
      <c r="J17" s="5">
        <v>17</v>
      </c>
      <c r="K17" s="5">
        <v>2</v>
      </c>
      <c r="L17" s="5">
        <v>1</v>
      </c>
      <c r="M17" s="5">
        <v>1</v>
      </c>
    </row>
    <row r="18" spans="1:13" ht="12.75">
      <c r="A18" s="26" t="s">
        <v>413</v>
      </c>
      <c r="B18" s="5">
        <v>315</v>
      </c>
      <c r="C18" s="5">
        <v>242</v>
      </c>
      <c r="D18" s="5">
        <v>73</v>
      </c>
      <c r="E18" s="5">
        <v>215</v>
      </c>
      <c r="F18" s="5">
        <v>176</v>
      </c>
      <c r="G18" s="5">
        <v>39</v>
      </c>
      <c r="H18" s="5">
        <v>88</v>
      </c>
      <c r="I18" s="5">
        <v>57</v>
      </c>
      <c r="J18" s="5">
        <v>31</v>
      </c>
      <c r="K18" s="5">
        <v>11</v>
      </c>
      <c r="L18" s="5">
        <v>8</v>
      </c>
      <c r="M18" s="5">
        <v>3</v>
      </c>
    </row>
    <row r="19" spans="1:13" ht="12.75">
      <c r="A19" s="26" t="s">
        <v>414</v>
      </c>
      <c r="B19" s="5">
        <v>529</v>
      </c>
      <c r="C19" s="5">
        <v>392</v>
      </c>
      <c r="D19" s="5">
        <v>137</v>
      </c>
      <c r="E19" s="5">
        <v>390</v>
      </c>
      <c r="F19" s="5">
        <v>305</v>
      </c>
      <c r="G19" s="5">
        <v>85</v>
      </c>
      <c r="H19" s="5">
        <v>133</v>
      </c>
      <c r="I19" s="5">
        <v>83</v>
      </c>
      <c r="J19" s="5">
        <v>50</v>
      </c>
      <c r="K19" s="5">
        <v>4</v>
      </c>
      <c r="L19" s="5">
        <v>2</v>
      </c>
      <c r="M19" s="5">
        <v>2</v>
      </c>
    </row>
    <row r="20" spans="1:13" ht="12.75">
      <c r="A20" s="26" t="s">
        <v>415</v>
      </c>
      <c r="B20" s="5">
        <v>800</v>
      </c>
      <c r="C20" s="5">
        <v>580</v>
      </c>
      <c r="D20" s="5">
        <v>220</v>
      </c>
      <c r="E20" s="5">
        <v>609</v>
      </c>
      <c r="F20" s="5">
        <v>449</v>
      </c>
      <c r="G20" s="5">
        <v>160</v>
      </c>
      <c r="H20" s="5">
        <v>181</v>
      </c>
      <c r="I20" s="5">
        <v>123</v>
      </c>
      <c r="J20" s="5">
        <v>58</v>
      </c>
      <c r="K20" s="5">
        <v>9</v>
      </c>
      <c r="L20" s="5">
        <v>7</v>
      </c>
      <c r="M20" s="5">
        <v>2</v>
      </c>
    </row>
    <row r="21" spans="1:13" ht="12.75">
      <c r="A21" s="26" t="s">
        <v>416</v>
      </c>
      <c r="B21" s="5">
        <v>1202</v>
      </c>
      <c r="C21" s="5">
        <v>820</v>
      </c>
      <c r="D21" s="5">
        <v>382</v>
      </c>
      <c r="E21" s="5">
        <v>950</v>
      </c>
      <c r="F21" s="5">
        <v>677</v>
      </c>
      <c r="G21" s="5">
        <v>273</v>
      </c>
      <c r="H21" s="5">
        <v>239</v>
      </c>
      <c r="I21" s="5">
        <v>134</v>
      </c>
      <c r="J21" s="5">
        <v>105</v>
      </c>
      <c r="K21" s="5">
        <v>12</v>
      </c>
      <c r="L21" s="5">
        <v>8</v>
      </c>
      <c r="M21" s="5">
        <v>4</v>
      </c>
    </row>
    <row r="22" spans="1:13" ht="12.75">
      <c r="A22" s="26" t="s">
        <v>417</v>
      </c>
      <c r="B22" s="5">
        <v>2107</v>
      </c>
      <c r="C22" s="5">
        <v>1429</v>
      </c>
      <c r="D22" s="5">
        <v>677</v>
      </c>
      <c r="E22" s="5">
        <v>1694</v>
      </c>
      <c r="F22" s="5">
        <v>1189</v>
      </c>
      <c r="G22" s="5">
        <v>505</v>
      </c>
      <c r="H22" s="5">
        <v>388</v>
      </c>
      <c r="I22" s="5">
        <v>226</v>
      </c>
      <c r="J22" s="5">
        <v>161</v>
      </c>
      <c r="K22" s="5">
        <v>23</v>
      </c>
      <c r="L22" s="5">
        <v>13</v>
      </c>
      <c r="M22" s="5">
        <v>10</v>
      </c>
    </row>
    <row r="23" spans="1:13" ht="12.75">
      <c r="A23" s="26" t="s">
        <v>418</v>
      </c>
      <c r="B23" s="5">
        <v>2989</v>
      </c>
      <c r="C23" s="5">
        <v>1879</v>
      </c>
      <c r="D23" s="5">
        <v>1110</v>
      </c>
      <c r="E23" s="5">
        <v>2527</v>
      </c>
      <c r="F23" s="5">
        <v>1619</v>
      </c>
      <c r="G23" s="5">
        <v>908</v>
      </c>
      <c r="H23" s="5">
        <v>443</v>
      </c>
      <c r="I23" s="5">
        <v>248</v>
      </c>
      <c r="J23" s="5">
        <v>195</v>
      </c>
      <c r="K23" s="5">
        <v>15</v>
      </c>
      <c r="L23" s="5">
        <v>10</v>
      </c>
      <c r="M23" s="5">
        <v>5</v>
      </c>
    </row>
    <row r="24" spans="1:13" ht="12.75">
      <c r="A24" s="26" t="s">
        <v>419</v>
      </c>
      <c r="B24" s="5">
        <v>3716</v>
      </c>
      <c r="C24" s="5">
        <v>2180</v>
      </c>
      <c r="D24" s="5">
        <v>1535</v>
      </c>
      <c r="E24" s="5">
        <v>3162</v>
      </c>
      <c r="F24" s="5">
        <v>1884</v>
      </c>
      <c r="G24" s="5">
        <v>1277</v>
      </c>
      <c r="H24" s="5">
        <v>525</v>
      </c>
      <c r="I24" s="5">
        <v>281</v>
      </c>
      <c r="J24" s="5">
        <v>244</v>
      </c>
      <c r="K24" s="5">
        <v>22</v>
      </c>
      <c r="L24" s="5">
        <v>11</v>
      </c>
      <c r="M24" s="5">
        <v>11</v>
      </c>
    </row>
    <row r="25" spans="1:13" ht="12.75">
      <c r="A25" s="26" t="s">
        <v>420</v>
      </c>
      <c r="B25" s="5">
        <v>4171</v>
      </c>
      <c r="C25" s="5">
        <v>2226</v>
      </c>
      <c r="D25" s="5">
        <v>1945</v>
      </c>
      <c r="E25" s="5">
        <v>3647</v>
      </c>
      <c r="F25" s="5">
        <v>1974</v>
      </c>
      <c r="G25" s="5">
        <v>1673</v>
      </c>
      <c r="H25" s="5">
        <v>509</v>
      </c>
      <c r="I25" s="5">
        <v>246</v>
      </c>
      <c r="J25" s="5">
        <v>263</v>
      </c>
      <c r="K25" s="5">
        <v>12</v>
      </c>
      <c r="L25" s="5">
        <v>5</v>
      </c>
      <c r="M25" s="5">
        <v>7</v>
      </c>
    </row>
    <row r="26" spans="1:13" ht="12.75">
      <c r="A26" s="26" t="s">
        <v>421</v>
      </c>
      <c r="B26" s="5">
        <v>4468</v>
      </c>
      <c r="C26" s="5">
        <v>1930</v>
      </c>
      <c r="D26" s="5">
        <v>2538</v>
      </c>
      <c r="E26" s="5">
        <v>3976</v>
      </c>
      <c r="F26" s="5">
        <v>1721</v>
      </c>
      <c r="G26" s="5">
        <v>2255</v>
      </c>
      <c r="H26" s="5">
        <v>461</v>
      </c>
      <c r="I26" s="5">
        <v>190</v>
      </c>
      <c r="J26" s="5">
        <v>271</v>
      </c>
      <c r="K26" s="5">
        <v>27</v>
      </c>
      <c r="L26" s="5">
        <v>17</v>
      </c>
      <c r="M26" s="5">
        <v>10</v>
      </c>
    </row>
    <row r="27" spans="1:13" ht="12.75">
      <c r="A27" s="26" t="s">
        <v>422</v>
      </c>
      <c r="B27" s="5">
        <v>3746</v>
      </c>
      <c r="C27" s="5">
        <v>1345</v>
      </c>
      <c r="D27" s="5">
        <v>2401</v>
      </c>
      <c r="E27" s="5">
        <v>3402</v>
      </c>
      <c r="F27" s="5">
        <v>1213</v>
      </c>
      <c r="G27" s="5">
        <v>2189</v>
      </c>
      <c r="H27" s="5">
        <v>318</v>
      </c>
      <c r="I27" s="5">
        <v>119</v>
      </c>
      <c r="J27" s="5">
        <v>199</v>
      </c>
      <c r="K27" s="5">
        <v>21</v>
      </c>
      <c r="L27" s="5">
        <v>12</v>
      </c>
      <c r="M27" s="5">
        <v>9</v>
      </c>
    </row>
    <row r="28" spans="1:13" ht="12.75">
      <c r="A28" s="26" t="s">
        <v>302</v>
      </c>
      <c r="B28" s="5">
        <v>3612</v>
      </c>
      <c r="C28" s="5">
        <v>900</v>
      </c>
      <c r="D28" s="5">
        <v>2711</v>
      </c>
      <c r="E28" s="5">
        <v>3338</v>
      </c>
      <c r="F28" s="5">
        <v>817</v>
      </c>
      <c r="G28" s="5">
        <v>2520</v>
      </c>
      <c r="H28" s="5">
        <v>264</v>
      </c>
      <c r="I28" s="5">
        <v>80</v>
      </c>
      <c r="J28" s="5">
        <v>184</v>
      </c>
      <c r="K28" s="5">
        <v>8</v>
      </c>
      <c r="L28" s="5">
        <v>2</v>
      </c>
      <c r="M28" s="5">
        <v>6</v>
      </c>
    </row>
    <row r="29" spans="1:13" ht="12.75">
      <c r="A29" s="26" t="s">
        <v>300</v>
      </c>
      <c r="B29" s="5">
        <v>3</v>
      </c>
      <c r="C29" s="5">
        <v>2</v>
      </c>
      <c r="D29" s="5">
        <v>1</v>
      </c>
      <c r="E29" s="5">
        <v>3</v>
      </c>
      <c r="F29" s="5">
        <v>2</v>
      </c>
      <c r="G29" s="5">
        <v>1</v>
      </c>
      <c r="H29" s="29" t="s">
        <v>369</v>
      </c>
      <c r="I29" s="29" t="s">
        <v>369</v>
      </c>
      <c r="J29" s="29" t="s">
        <v>369</v>
      </c>
      <c r="K29" s="29" t="s">
        <v>369</v>
      </c>
      <c r="L29" s="29" t="s">
        <v>369</v>
      </c>
      <c r="M29" s="29" t="s">
        <v>369</v>
      </c>
    </row>
    <row r="30" spans="1:13" ht="24" customHeight="1">
      <c r="A30" s="35" t="s">
        <v>310</v>
      </c>
      <c r="B30" s="31">
        <v>28031</v>
      </c>
      <c r="C30" s="31">
        <v>14177</v>
      </c>
      <c r="D30" s="31">
        <v>13851</v>
      </c>
      <c r="E30" s="31">
        <v>24170</v>
      </c>
      <c r="F30" s="31">
        <v>12206</v>
      </c>
      <c r="G30" s="31">
        <v>11962</v>
      </c>
      <c r="H30" s="31">
        <v>3659</v>
      </c>
      <c r="I30" s="31">
        <v>1857</v>
      </c>
      <c r="J30" s="31">
        <v>1801</v>
      </c>
      <c r="K30" s="31">
        <v>170</v>
      </c>
      <c r="L30" s="31">
        <v>97</v>
      </c>
      <c r="M30" s="31">
        <v>73</v>
      </c>
    </row>
    <row r="31" spans="1:13" ht="38.25">
      <c r="A31" s="28" t="s">
        <v>544</v>
      </c>
      <c r="B31" s="44">
        <v>77</v>
      </c>
      <c r="C31" s="44">
        <v>73</v>
      </c>
      <c r="D31" s="44">
        <v>81</v>
      </c>
      <c r="E31" s="44">
        <v>78</v>
      </c>
      <c r="F31" s="44">
        <v>74</v>
      </c>
      <c r="G31" s="44">
        <v>82</v>
      </c>
      <c r="H31" s="44">
        <v>72</v>
      </c>
      <c r="I31" s="44">
        <v>69</v>
      </c>
      <c r="J31" s="44">
        <v>75</v>
      </c>
      <c r="K31" s="44">
        <v>71</v>
      </c>
      <c r="L31" s="44">
        <v>69</v>
      </c>
      <c r="M31" s="44">
        <v>74</v>
      </c>
    </row>
    <row r="32" ht="12.75">
      <c r="A32" s="22"/>
    </row>
    <row r="33" ht="12.75">
      <c r="A33" s="22" t="s">
        <v>434</v>
      </c>
    </row>
    <row r="35" ht="12.75">
      <c r="A35" s="2" t="s">
        <v>384</v>
      </c>
    </row>
  </sheetData>
  <mergeCells count="8">
    <mergeCell ref="A4:M4"/>
    <mergeCell ref="A3:M3"/>
    <mergeCell ref="A2:M2"/>
    <mergeCell ref="A6:A7"/>
    <mergeCell ref="K6:M6"/>
    <mergeCell ref="H6:J6"/>
    <mergeCell ref="E6:G6"/>
    <mergeCell ref="B6:D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546</v>
      </c>
      <c r="B2" s="159"/>
      <c r="C2" s="159"/>
      <c r="D2" s="159"/>
      <c r="E2" s="159"/>
      <c r="F2" s="159"/>
      <c r="G2" s="159"/>
      <c r="H2" s="159"/>
      <c r="I2" s="159"/>
      <c r="J2" s="159"/>
    </row>
    <row r="3" spans="1:10" ht="12.75">
      <c r="A3" s="159" t="s">
        <v>547</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302.3</v>
      </c>
      <c r="C8" s="46">
        <v>313.9</v>
      </c>
      <c r="D8" s="46">
        <v>291.2</v>
      </c>
      <c r="E8" s="46">
        <v>305.6</v>
      </c>
      <c r="F8" s="46">
        <v>315.3</v>
      </c>
      <c r="G8" s="46">
        <v>296.3</v>
      </c>
      <c r="H8" s="46">
        <v>298.1</v>
      </c>
      <c r="I8" s="46">
        <v>321.7</v>
      </c>
      <c r="J8" s="46">
        <v>277.2</v>
      </c>
    </row>
    <row r="9" spans="1:10" ht="12.75">
      <c r="A9" s="26" t="s">
        <v>309</v>
      </c>
      <c r="B9" s="6">
        <v>14.1</v>
      </c>
      <c r="C9" s="6">
        <v>12.4</v>
      </c>
      <c r="D9" s="6">
        <v>15.9</v>
      </c>
      <c r="E9" s="6">
        <v>13.3</v>
      </c>
      <c r="F9" s="6">
        <v>12.2</v>
      </c>
      <c r="G9" s="6">
        <v>14.6</v>
      </c>
      <c r="H9" s="6">
        <v>15.5</v>
      </c>
      <c r="I9" s="6">
        <v>15.4</v>
      </c>
      <c r="J9" s="6">
        <v>15.7</v>
      </c>
    </row>
    <row r="10" spans="1:10" ht="12.75">
      <c r="A10" s="49" t="s">
        <v>441</v>
      </c>
      <c r="B10" s="6">
        <v>0.7</v>
      </c>
      <c r="C10" s="6">
        <v>0.5</v>
      </c>
      <c r="D10" s="6">
        <v>0.9</v>
      </c>
      <c r="E10" s="6">
        <v>0.6</v>
      </c>
      <c r="F10" s="6">
        <v>0.5</v>
      </c>
      <c r="G10" s="6">
        <v>0.8</v>
      </c>
      <c r="H10" s="6">
        <v>0.6</v>
      </c>
      <c r="I10" s="6">
        <v>0.6</v>
      </c>
      <c r="J10" s="6">
        <v>0.7</v>
      </c>
    </row>
    <row r="11" spans="1:10" ht="12.75">
      <c r="A11" s="25" t="s">
        <v>442</v>
      </c>
      <c r="B11" s="6">
        <v>2.5</v>
      </c>
      <c r="C11" s="6">
        <v>3.9</v>
      </c>
      <c r="D11" s="6">
        <v>1.1</v>
      </c>
      <c r="E11" s="6">
        <v>1.9</v>
      </c>
      <c r="F11" s="6">
        <v>2.9</v>
      </c>
      <c r="G11" s="6">
        <v>0.8</v>
      </c>
      <c r="H11" s="6">
        <v>5.7</v>
      </c>
      <c r="I11" s="6">
        <v>8.9</v>
      </c>
      <c r="J11" s="6">
        <v>2.6</v>
      </c>
    </row>
    <row r="12" spans="1:10" ht="12.75">
      <c r="A12" s="25" t="s">
        <v>443</v>
      </c>
      <c r="B12" s="6">
        <v>8.7</v>
      </c>
      <c r="C12" s="6">
        <v>11.5</v>
      </c>
      <c r="D12" s="6">
        <v>5.9</v>
      </c>
      <c r="E12" s="6">
        <v>7.3</v>
      </c>
      <c r="F12" s="6">
        <v>10.3</v>
      </c>
      <c r="G12" s="6">
        <v>4.3</v>
      </c>
      <c r="H12" s="6">
        <v>17.6</v>
      </c>
      <c r="I12" s="6">
        <v>20.7</v>
      </c>
      <c r="J12" s="6">
        <v>15</v>
      </c>
    </row>
    <row r="13" spans="1:10" ht="12.75">
      <c r="A13" s="26" t="s">
        <v>444</v>
      </c>
      <c r="B13" s="6">
        <v>36.4</v>
      </c>
      <c r="C13" s="6">
        <v>55.6</v>
      </c>
      <c r="D13" s="6">
        <v>17.9</v>
      </c>
      <c r="E13" s="6">
        <v>28.6</v>
      </c>
      <c r="F13" s="6">
        <v>45.5</v>
      </c>
      <c r="G13" s="6">
        <v>11.9</v>
      </c>
      <c r="H13" s="6">
        <v>88.3</v>
      </c>
      <c r="I13" s="6">
        <v>131.2</v>
      </c>
      <c r="J13" s="6">
        <v>53.8</v>
      </c>
    </row>
    <row r="14" spans="1:10" ht="12.75">
      <c r="A14" s="25" t="s">
        <v>445</v>
      </c>
      <c r="B14" s="6">
        <v>137.8</v>
      </c>
      <c r="C14" s="6">
        <v>207.4</v>
      </c>
      <c r="D14" s="6">
        <v>72</v>
      </c>
      <c r="E14" s="6">
        <v>118.4</v>
      </c>
      <c r="F14" s="6">
        <v>182.1</v>
      </c>
      <c r="G14" s="6">
        <v>56.9</v>
      </c>
      <c r="H14" s="6">
        <v>297.5</v>
      </c>
      <c r="I14" s="6">
        <v>440</v>
      </c>
      <c r="J14" s="6">
        <v>183.9</v>
      </c>
    </row>
    <row r="15" spans="1:10" ht="12.75">
      <c r="A15" s="25" t="s">
        <v>446</v>
      </c>
      <c r="B15" s="6">
        <v>405.8</v>
      </c>
      <c r="C15" s="6">
        <v>579.5</v>
      </c>
      <c r="D15" s="6">
        <v>248</v>
      </c>
      <c r="E15" s="6">
        <v>366</v>
      </c>
      <c r="F15" s="6">
        <v>538.9</v>
      </c>
      <c r="G15" s="6">
        <v>206.9</v>
      </c>
      <c r="H15" s="6">
        <v>730.2</v>
      </c>
      <c r="I15" s="6">
        <v>937.6</v>
      </c>
      <c r="J15" s="6">
        <v>562.5</v>
      </c>
    </row>
    <row r="16" spans="1:10" ht="12.75">
      <c r="A16" s="25" t="s">
        <v>447</v>
      </c>
      <c r="B16" s="48">
        <v>1054</v>
      </c>
      <c r="C16" s="48">
        <v>1439.1</v>
      </c>
      <c r="D16" s="48">
        <v>747.2</v>
      </c>
      <c r="E16" s="48">
        <v>998.9</v>
      </c>
      <c r="F16" s="48">
        <v>1383.3</v>
      </c>
      <c r="G16" s="48">
        <v>691.1</v>
      </c>
      <c r="H16" s="48">
        <v>1565.2</v>
      </c>
      <c r="I16" s="48">
        <v>1976.4</v>
      </c>
      <c r="J16" s="48">
        <v>1251.5</v>
      </c>
    </row>
    <row r="17" spans="1:10" ht="12.75">
      <c r="A17" s="25" t="s">
        <v>448</v>
      </c>
      <c r="B17" s="48">
        <v>2539</v>
      </c>
      <c r="C17" s="48">
        <v>3185.2</v>
      </c>
      <c r="D17" s="48">
        <v>2137</v>
      </c>
      <c r="E17" s="48">
        <v>2475.7</v>
      </c>
      <c r="F17" s="48">
        <v>3138.1</v>
      </c>
      <c r="G17" s="48">
        <v>2065.4</v>
      </c>
      <c r="H17" s="48">
        <v>3213.4</v>
      </c>
      <c r="I17" s="48">
        <v>3674.1</v>
      </c>
      <c r="J17" s="48">
        <v>2915.5</v>
      </c>
    </row>
    <row r="18" spans="1:10" ht="12.75">
      <c r="A18" s="33" t="s">
        <v>440</v>
      </c>
      <c r="B18" s="48">
        <v>5933.7</v>
      </c>
      <c r="C18" s="48">
        <v>5932.8</v>
      </c>
      <c r="D18" s="48">
        <v>5934</v>
      </c>
      <c r="E18" s="48">
        <v>5970.3</v>
      </c>
      <c r="F18" s="48">
        <v>5950.1</v>
      </c>
      <c r="G18" s="48">
        <v>5979</v>
      </c>
      <c r="H18" s="48">
        <v>5629.7</v>
      </c>
      <c r="I18" s="48">
        <v>5651.8</v>
      </c>
      <c r="J18" s="48">
        <v>5618.3</v>
      </c>
    </row>
    <row r="19" spans="1:10" ht="25.5" customHeight="1">
      <c r="A19" s="51" t="s">
        <v>449</v>
      </c>
      <c r="B19" s="46">
        <v>167.3</v>
      </c>
      <c r="C19" s="46">
        <v>222.5</v>
      </c>
      <c r="D19" s="46">
        <v>121.9</v>
      </c>
      <c r="E19" s="46">
        <v>156.7</v>
      </c>
      <c r="F19" s="46">
        <v>211</v>
      </c>
      <c r="G19" s="46">
        <v>111.8</v>
      </c>
      <c r="H19" s="46">
        <v>256.9</v>
      </c>
      <c r="I19" s="46">
        <v>325.3</v>
      </c>
      <c r="J19" s="46">
        <v>204</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C17"/>
  <sheetViews>
    <sheetView workbookViewId="0" topLeftCell="A1">
      <selection activeCell="A2" sqref="A2:C5"/>
    </sheetView>
  </sheetViews>
  <sheetFormatPr defaultColWidth="8.796875" defaultRowHeight="19.5"/>
  <cols>
    <col min="1" max="1" width="16.09765625" style="2" customWidth="1"/>
    <col min="2" max="16384" width="8.796875" style="2" customWidth="1"/>
  </cols>
  <sheetData>
    <row r="2" spans="1:3" ht="12.75">
      <c r="A2" s="179" t="s">
        <v>674</v>
      </c>
      <c r="B2" s="179"/>
      <c r="C2" s="179"/>
    </row>
    <row r="3" spans="1:3" ht="12.75">
      <c r="A3" s="179" t="s">
        <v>675</v>
      </c>
      <c r="B3" s="179"/>
      <c r="C3" s="179"/>
    </row>
    <row r="4" spans="1:3" ht="12.75">
      <c r="A4" s="179" t="s">
        <v>676</v>
      </c>
      <c r="B4" s="179"/>
      <c r="C4" s="179"/>
    </row>
    <row r="5" spans="1:3" ht="12.75">
      <c r="A5" s="179" t="s">
        <v>304</v>
      </c>
      <c r="B5" s="179"/>
      <c r="C5" s="179"/>
    </row>
    <row r="7" spans="1:3" ht="12.75">
      <c r="A7" s="27" t="s">
        <v>677</v>
      </c>
      <c r="B7" s="27" t="s">
        <v>678</v>
      </c>
      <c r="C7" s="27" t="s">
        <v>679</v>
      </c>
    </row>
    <row r="8" spans="1:3" ht="12.75">
      <c r="A8" s="10" t="s">
        <v>296</v>
      </c>
      <c r="B8" s="8">
        <v>3358</v>
      </c>
      <c r="C8" s="9">
        <v>12</v>
      </c>
    </row>
    <row r="9" spans="1:3" ht="12.75">
      <c r="A9" s="10" t="s">
        <v>402</v>
      </c>
      <c r="B9" s="8">
        <v>203</v>
      </c>
      <c r="C9" s="9">
        <v>0.7</v>
      </c>
    </row>
    <row r="10" spans="1:3" ht="12.75">
      <c r="A10" s="10" t="s">
        <v>403</v>
      </c>
      <c r="B10" s="8">
        <v>195</v>
      </c>
      <c r="C10" s="9">
        <v>0.7</v>
      </c>
    </row>
    <row r="11" spans="1:3" ht="12.75">
      <c r="A11" s="10" t="s">
        <v>297</v>
      </c>
      <c r="B11" s="8">
        <v>20639</v>
      </c>
      <c r="C11" s="9">
        <v>73.6</v>
      </c>
    </row>
    <row r="12" spans="1:3" ht="12.75">
      <c r="A12" s="10" t="s">
        <v>298</v>
      </c>
      <c r="B12" s="8">
        <v>165</v>
      </c>
      <c r="C12" s="9">
        <v>0.6</v>
      </c>
    </row>
    <row r="13" spans="1:3" ht="12.75">
      <c r="A13" s="10" t="s">
        <v>680</v>
      </c>
      <c r="B13" s="8">
        <v>2249</v>
      </c>
      <c r="C13" s="9">
        <v>8</v>
      </c>
    </row>
    <row r="14" spans="1:3" ht="12.75">
      <c r="A14" s="10" t="s">
        <v>300</v>
      </c>
      <c r="B14" s="8">
        <v>1222</v>
      </c>
      <c r="C14" s="9">
        <v>4.4</v>
      </c>
    </row>
    <row r="15" spans="1:3" ht="24" customHeight="1">
      <c r="A15" s="88" t="s">
        <v>301</v>
      </c>
      <c r="B15" s="89">
        <v>28031</v>
      </c>
      <c r="C15" s="90">
        <v>100</v>
      </c>
    </row>
    <row r="17" spans="1:3" ht="24.75" customHeight="1">
      <c r="A17" s="160" t="s">
        <v>384</v>
      </c>
      <c r="B17" s="160"/>
      <c r="C17" s="160"/>
    </row>
  </sheetData>
  <mergeCells count="5">
    <mergeCell ref="A2:C2"/>
    <mergeCell ref="A17:C17"/>
    <mergeCell ref="A5:C5"/>
    <mergeCell ref="A4:C4"/>
    <mergeCell ref="A3:C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K58"/>
  <sheetViews>
    <sheetView workbookViewId="0" topLeftCell="A1">
      <selection activeCell="A1" sqref="A1"/>
    </sheetView>
  </sheetViews>
  <sheetFormatPr defaultColWidth="7.69921875" defaultRowHeight="19.5"/>
  <cols>
    <col min="1" max="1" width="8.5" style="2" customWidth="1"/>
    <col min="2" max="16384" width="7.69921875" style="2" customWidth="1"/>
  </cols>
  <sheetData>
    <row r="2" spans="1:11" ht="12.75">
      <c r="A2" s="159" t="s">
        <v>924</v>
      </c>
      <c r="B2" s="159"/>
      <c r="C2" s="159"/>
      <c r="D2" s="159"/>
      <c r="E2" s="159"/>
      <c r="F2" s="159"/>
      <c r="G2" s="159"/>
      <c r="H2" s="159"/>
      <c r="I2" s="159"/>
      <c r="J2" s="159"/>
      <c r="K2" s="159"/>
    </row>
    <row r="3" spans="1:11" ht="12.75">
      <c r="A3" s="159" t="s">
        <v>681</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6">
        <v>260.4</v>
      </c>
      <c r="D8" s="6">
        <v>352.2</v>
      </c>
      <c r="E8" s="6">
        <v>181.2</v>
      </c>
      <c r="F8" s="6">
        <v>257</v>
      </c>
      <c r="G8" s="6">
        <v>352.5</v>
      </c>
      <c r="H8" s="6">
        <v>175.1</v>
      </c>
      <c r="I8" s="6">
        <v>280.6</v>
      </c>
      <c r="J8" s="6">
        <v>336.6</v>
      </c>
      <c r="K8" s="6">
        <v>230.2</v>
      </c>
    </row>
    <row r="9" spans="1:11" ht="12.75">
      <c r="A9" s="10"/>
      <c r="B9" s="7" t="s">
        <v>313</v>
      </c>
      <c r="C9" s="6">
        <v>259.7</v>
      </c>
      <c r="D9" s="6">
        <v>358.7</v>
      </c>
      <c r="E9" s="6">
        <v>175.5</v>
      </c>
      <c r="F9" s="6">
        <v>255.9</v>
      </c>
      <c r="G9" s="6">
        <v>359</v>
      </c>
      <c r="H9" s="6">
        <v>168.8</v>
      </c>
      <c r="I9" s="6">
        <v>281.8</v>
      </c>
      <c r="J9" s="6">
        <v>339.7</v>
      </c>
      <c r="K9" s="6">
        <v>229.4</v>
      </c>
    </row>
    <row r="10" spans="1:11" ht="12.75">
      <c r="A10" s="10"/>
      <c r="B10" s="7" t="s">
        <v>314</v>
      </c>
      <c r="C10" s="6">
        <v>260.5</v>
      </c>
      <c r="D10" s="6">
        <v>355.2</v>
      </c>
      <c r="E10" s="6">
        <v>180.3</v>
      </c>
      <c r="F10" s="6">
        <v>256.7</v>
      </c>
      <c r="G10" s="6">
        <v>353.9</v>
      </c>
      <c r="H10" s="6">
        <v>174.7</v>
      </c>
      <c r="I10" s="6">
        <v>284.1</v>
      </c>
      <c r="J10" s="6">
        <v>356.1</v>
      </c>
      <c r="K10" s="6">
        <v>220.6</v>
      </c>
    </row>
    <row r="11" spans="1:11" ht="12.75">
      <c r="A11" s="10"/>
      <c r="B11" s="7" t="s">
        <v>315</v>
      </c>
      <c r="C11" s="6">
        <v>247.7</v>
      </c>
      <c r="D11" s="6">
        <v>339.2</v>
      </c>
      <c r="E11" s="6">
        <v>170.8</v>
      </c>
      <c r="F11" s="6">
        <v>243.8</v>
      </c>
      <c r="G11" s="6">
        <v>337.8</v>
      </c>
      <c r="H11" s="6">
        <v>165</v>
      </c>
      <c r="I11" s="6">
        <v>273</v>
      </c>
      <c r="J11" s="6">
        <v>340.4</v>
      </c>
      <c r="K11" s="6">
        <v>213.9</v>
      </c>
    </row>
    <row r="12" spans="1:11" ht="12.75">
      <c r="A12" s="10"/>
      <c r="B12" s="7" t="s">
        <v>316</v>
      </c>
      <c r="C12" s="6">
        <v>235.6</v>
      </c>
      <c r="D12" s="6">
        <v>321.7</v>
      </c>
      <c r="E12" s="6">
        <v>163.7</v>
      </c>
      <c r="F12" s="6">
        <v>232.6</v>
      </c>
      <c r="G12" s="6">
        <v>321.8</v>
      </c>
      <c r="H12" s="6">
        <v>158.2</v>
      </c>
      <c r="I12" s="6">
        <v>253.8</v>
      </c>
      <c r="J12" s="6">
        <v>311.5</v>
      </c>
      <c r="K12" s="6">
        <v>203.8</v>
      </c>
    </row>
    <row r="13" spans="1:11" ht="12.75">
      <c r="A13" s="10"/>
      <c r="B13" s="10"/>
      <c r="C13" s="9"/>
      <c r="D13" s="9"/>
      <c r="E13" s="6"/>
      <c r="F13" s="6"/>
      <c r="G13" s="6"/>
      <c r="H13" s="9"/>
      <c r="I13" s="6"/>
      <c r="J13" s="9"/>
      <c r="K13" s="9"/>
    </row>
    <row r="14" spans="1:11" ht="12.75">
      <c r="A14" s="10"/>
      <c r="B14" s="7" t="s">
        <v>317</v>
      </c>
      <c r="C14" s="6">
        <v>226.2</v>
      </c>
      <c r="D14" s="6">
        <v>312.2</v>
      </c>
      <c r="E14" s="6">
        <v>154.5</v>
      </c>
      <c r="F14" s="6">
        <v>224.7</v>
      </c>
      <c r="G14" s="6">
        <v>313.6</v>
      </c>
      <c r="H14" s="6">
        <v>150.8</v>
      </c>
      <c r="I14" s="6">
        <v>231.3</v>
      </c>
      <c r="J14" s="6">
        <v>290.6</v>
      </c>
      <c r="K14" s="6">
        <v>180.2</v>
      </c>
    </row>
    <row r="15" spans="1:11" ht="12.75">
      <c r="A15" s="10"/>
      <c r="B15" s="7" t="s">
        <v>318</v>
      </c>
      <c r="C15" s="6">
        <v>228</v>
      </c>
      <c r="D15" s="6">
        <v>316.6</v>
      </c>
      <c r="E15" s="6">
        <v>155.4</v>
      </c>
      <c r="F15" s="6">
        <v>225.7</v>
      </c>
      <c r="G15" s="6">
        <v>316.9</v>
      </c>
      <c r="H15" s="6">
        <v>151.2</v>
      </c>
      <c r="I15" s="6">
        <v>241.8</v>
      </c>
      <c r="J15" s="6">
        <v>306.6</v>
      </c>
      <c r="K15" s="6">
        <v>186.8</v>
      </c>
    </row>
    <row r="16" spans="1:11" ht="12.75">
      <c r="A16" s="26" t="s">
        <v>338</v>
      </c>
      <c r="B16" s="7" t="s">
        <v>319</v>
      </c>
      <c r="C16" s="6">
        <v>221.5</v>
      </c>
      <c r="D16" s="6">
        <v>308.4</v>
      </c>
      <c r="E16" s="6">
        <v>150.7</v>
      </c>
      <c r="F16" s="6">
        <v>218.2</v>
      </c>
      <c r="G16" s="6">
        <v>308.1</v>
      </c>
      <c r="H16" s="6">
        <v>145.1</v>
      </c>
      <c r="I16" s="6">
        <v>242.6</v>
      </c>
      <c r="J16" s="6">
        <v>302.1</v>
      </c>
      <c r="K16" s="6">
        <v>192.1</v>
      </c>
    </row>
    <row r="17" spans="1:11" ht="12.75">
      <c r="A17" s="10"/>
      <c r="B17" s="7" t="s">
        <v>320</v>
      </c>
      <c r="C17" s="6">
        <v>219</v>
      </c>
      <c r="D17" s="6">
        <v>302.4</v>
      </c>
      <c r="E17" s="6">
        <v>151.2</v>
      </c>
      <c r="F17" s="6">
        <v>214.9</v>
      </c>
      <c r="G17" s="6">
        <v>301</v>
      </c>
      <c r="H17" s="6">
        <v>145.2</v>
      </c>
      <c r="I17" s="6">
        <v>247.8</v>
      </c>
      <c r="J17" s="6">
        <v>307.9</v>
      </c>
      <c r="K17" s="6">
        <v>197.8</v>
      </c>
    </row>
    <row r="18" spans="1:11" ht="12.75">
      <c r="A18" s="10"/>
      <c r="B18" s="7" t="s">
        <v>321</v>
      </c>
      <c r="C18" s="6">
        <v>215.4</v>
      </c>
      <c r="D18" s="6">
        <v>298.5</v>
      </c>
      <c r="E18" s="6">
        <v>148.5</v>
      </c>
      <c r="F18" s="6">
        <v>211.2</v>
      </c>
      <c r="G18" s="6">
        <v>296.2</v>
      </c>
      <c r="H18" s="6">
        <v>143</v>
      </c>
      <c r="I18" s="6">
        <v>243.2</v>
      </c>
      <c r="J18" s="6">
        <v>310.7</v>
      </c>
      <c r="K18" s="6">
        <v>187.7</v>
      </c>
    </row>
    <row r="19" spans="1:11" ht="12.75">
      <c r="A19" s="10"/>
      <c r="B19" s="10"/>
      <c r="C19" s="9"/>
      <c r="D19" s="9"/>
      <c r="E19" s="6"/>
      <c r="F19" s="6"/>
      <c r="G19" s="6"/>
      <c r="H19" s="6"/>
      <c r="I19" s="6"/>
      <c r="J19" s="9"/>
      <c r="K19" s="9"/>
    </row>
    <row r="20" spans="1:11" ht="12.75">
      <c r="A20" s="10"/>
      <c r="B20" s="7" t="s">
        <v>322</v>
      </c>
      <c r="C20" s="6">
        <v>214.9</v>
      </c>
      <c r="D20" s="6">
        <v>295.5</v>
      </c>
      <c r="E20" s="6">
        <v>150.6</v>
      </c>
      <c r="F20" s="6">
        <v>210</v>
      </c>
      <c r="G20" s="6">
        <v>292.2</v>
      </c>
      <c r="H20" s="6">
        <v>144.4</v>
      </c>
      <c r="I20" s="6">
        <v>249.5</v>
      </c>
      <c r="J20" s="6">
        <v>317.5</v>
      </c>
      <c r="K20" s="6">
        <v>195.2</v>
      </c>
    </row>
    <row r="21" spans="1:11" ht="12.75">
      <c r="A21" s="10"/>
      <c r="B21" s="7" t="s">
        <v>323</v>
      </c>
      <c r="C21" s="6">
        <v>204.4</v>
      </c>
      <c r="D21" s="6">
        <v>288.9</v>
      </c>
      <c r="E21" s="6">
        <v>138.9</v>
      </c>
      <c r="F21" s="6">
        <v>201.2</v>
      </c>
      <c r="G21" s="6">
        <v>287.3</v>
      </c>
      <c r="H21" s="6">
        <v>132.7</v>
      </c>
      <c r="I21" s="6">
        <v>230.7</v>
      </c>
      <c r="J21" s="6">
        <v>294.5</v>
      </c>
      <c r="K21" s="6">
        <v>179.8</v>
      </c>
    </row>
    <row r="22" spans="1:11" ht="12.75">
      <c r="A22" s="10"/>
      <c r="B22" s="7" t="s">
        <v>324</v>
      </c>
      <c r="C22" s="6">
        <v>199.7</v>
      </c>
      <c r="D22" s="6">
        <v>279.8</v>
      </c>
      <c r="E22" s="6">
        <v>138.6</v>
      </c>
      <c r="F22" s="6">
        <v>196.4</v>
      </c>
      <c r="G22" s="6">
        <v>278</v>
      </c>
      <c r="H22" s="6">
        <v>132.2</v>
      </c>
      <c r="I22" s="6">
        <v>227.5</v>
      </c>
      <c r="J22" s="6">
        <v>287.9</v>
      </c>
      <c r="K22" s="6">
        <v>180.2</v>
      </c>
    </row>
    <row r="23" spans="1:11" ht="12.75">
      <c r="A23" s="10"/>
      <c r="B23" s="7" t="s">
        <v>325</v>
      </c>
      <c r="C23" s="6">
        <v>198.6</v>
      </c>
      <c r="D23" s="6">
        <v>273.3</v>
      </c>
      <c r="E23" s="6">
        <v>141.4</v>
      </c>
      <c r="F23" s="6">
        <v>195.1</v>
      </c>
      <c r="G23" s="6">
        <v>271</v>
      </c>
      <c r="H23" s="6">
        <v>134.8</v>
      </c>
      <c r="I23" s="6">
        <v>229.7</v>
      </c>
      <c r="J23" s="6">
        <v>286</v>
      </c>
      <c r="K23" s="6">
        <v>185.6</v>
      </c>
    </row>
    <row r="24" spans="1:11" ht="12.75">
      <c r="A24" s="10"/>
      <c r="B24" s="7" t="s">
        <v>326</v>
      </c>
      <c r="C24" s="6">
        <v>200.5</v>
      </c>
      <c r="D24" s="6">
        <v>271.7</v>
      </c>
      <c r="E24" s="6">
        <v>145.5</v>
      </c>
      <c r="F24" s="6">
        <v>194.5</v>
      </c>
      <c r="G24" s="6">
        <v>265.7</v>
      </c>
      <c r="H24" s="6">
        <v>138.4</v>
      </c>
      <c r="I24" s="6">
        <v>249</v>
      </c>
      <c r="J24" s="6">
        <v>313.3</v>
      </c>
      <c r="K24" s="6">
        <v>197.1</v>
      </c>
    </row>
    <row r="25" spans="1:11" ht="12.75">
      <c r="A25" s="10"/>
      <c r="B25" s="10"/>
      <c r="C25" s="9"/>
      <c r="D25" s="9"/>
      <c r="E25" s="9"/>
      <c r="F25" s="6"/>
      <c r="G25" s="6"/>
      <c r="H25" s="6"/>
      <c r="I25" s="6"/>
      <c r="J25" s="9"/>
      <c r="K25" s="9"/>
    </row>
    <row r="26" spans="1:11" ht="12.75">
      <c r="A26" s="10"/>
      <c r="B26" s="7" t="s">
        <v>327</v>
      </c>
      <c r="C26" s="6">
        <v>199.8</v>
      </c>
      <c r="D26" s="6">
        <v>272.2</v>
      </c>
      <c r="E26" s="6">
        <v>141.9</v>
      </c>
      <c r="F26" s="6">
        <v>193.1</v>
      </c>
      <c r="G26" s="6">
        <v>265.5</v>
      </c>
      <c r="H26" s="6">
        <v>135.3</v>
      </c>
      <c r="I26" s="6">
        <v>247.8</v>
      </c>
      <c r="J26" s="6">
        <v>321.1</v>
      </c>
      <c r="K26" s="6">
        <v>189.4</v>
      </c>
    </row>
    <row r="27" spans="1:11" ht="12.75">
      <c r="A27" s="10"/>
      <c r="B27" s="7" t="s">
        <v>328</v>
      </c>
      <c r="C27" s="6">
        <v>196.7</v>
      </c>
      <c r="D27" s="6">
        <v>262.3</v>
      </c>
      <c r="E27" s="6">
        <v>143.9</v>
      </c>
      <c r="F27" s="6">
        <v>188.8</v>
      </c>
      <c r="G27" s="6">
        <v>254.4</v>
      </c>
      <c r="H27" s="6">
        <v>136.1</v>
      </c>
      <c r="I27" s="6">
        <v>254.9</v>
      </c>
      <c r="J27" s="6">
        <v>322</v>
      </c>
      <c r="K27" s="6">
        <v>201.5</v>
      </c>
    </row>
    <row r="28" spans="1:11" ht="12.75">
      <c r="A28" s="10"/>
      <c r="B28" s="7" t="s">
        <v>329</v>
      </c>
      <c r="C28" s="6">
        <v>188.7</v>
      </c>
      <c r="D28" s="6">
        <v>252.1</v>
      </c>
      <c r="E28" s="6">
        <v>137.6</v>
      </c>
      <c r="F28" s="6">
        <v>180.5</v>
      </c>
      <c r="G28" s="6">
        <v>242.9</v>
      </c>
      <c r="H28" s="6">
        <v>130.1</v>
      </c>
      <c r="I28" s="6">
        <v>249.7</v>
      </c>
      <c r="J28" s="6">
        <v>323.1</v>
      </c>
      <c r="K28" s="6">
        <v>191.7</v>
      </c>
    </row>
    <row r="29" spans="1:11" ht="12.75">
      <c r="A29" s="10"/>
      <c r="B29" s="7" t="s">
        <v>330</v>
      </c>
      <c r="C29" s="6">
        <v>181.4</v>
      </c>
      <c r="D29" s="6">
        <v>240.4</v>
      </c>
      <c r="E29" s="6">
        <v>133.5</v>
      </c>
      <c r="F29" s="6">
        <v>172</v>
      </c>
      <c r="G29" s="6">
        <v>231.4</v>
      </c>
      <c r="H29" s="6">
        <v>123.6</v>
      </c>
      <c r="I29" s="6">
        <v>252.7</v>
      </c>
      <c r="J29" s="6">
        <v>310.6</v>
      </c>
      <c r="K29" s="6">
        <v>207.1</v>
      </c>
    </row>
    <row r="30" spans="1:11" ht="12.75">
      <c r="A30" s="10"/>
      <c r="B30" s="7" t="s">
        <v>331</v>
      </c>
      <c r="C30" s="6">
        <v>167.3</v>
      </c>
      <c r="D30" s="6">
        <v>222.5</v>
      </c>
      <c r="E30" s="6">
        <v>121.9</v>
      </c>
      <c r="F30" s="6">
        <v>156.7</v>
      </c>
      <c r="G30" s="6">
        <v>211.3</v>
      </c>
      <c r="H30" s="6">
        <v>111.8</v>
      </c>
      <c r="I30" s="6">
        <v>250</v>
      </c>
      <c r="J30" s="6">
        <v>316.3</v>
      </c>
      <c r="K30" s="6">
        <v>198.5</v>
      </c>
    </row>
    <row r="31" spans="1:11" ht="12.75">
      <c r="A31" s="42"/>
      <c r="B31" s="42"/>
      <c r="C31" s="91"/>
      <c r="D31" s="91"/>
      <c r="E31" s="91"/>
      <c r="F31" s="91"/>
      <c r="G31" s="91"/>
      <c r="H31" s="91"/>
      <c r="I31" s="91"/>
      <c r="J31" s="91"/>
      <c r="K31" s="91"/>
    </row>
    <row r="32" spans="1:11" ht="12.75">
      <c r="A32" s="10"/>
      <c r="B32" s="7" t="s">
        <v>312</v>
      </c>
      <c r="C32" s="6">
        <v>253.6</v>
      </c>
      <c r="D32" s="6">
        <v>348.5</v>
      </c>
      <c r="E32" s="6">
        <v>175.2</v>
      </c>
      <c r="F32" s="6">
        <v>249.1</v>
      </c>
      <c r="G32" s="6">
        <v>347.6</v>
      </c>
      <c r="H32" s="6">
        <v>167.8</v>
      </c>
      <c r="I32" s="6">
        <v>288.9</v>
      </c>
      <c r="J32" s="6">
        <v>350.8</v>
      </c>
      <c r="K32" s="6">
        <v>236.6</v>
      </c>
    </row>
    <row r="33" spans="1:11" ht="12.75">
      <c r="A33" s="10"/>
      <c r="B33" s="7" t="s">
        <v>313</v>
      </c>
      <c r="C33" s="6">
        <v>249.3</v>
      </c>
      <c r="D33" s="6">
        <v>344.1</v>
      </c>
      <c r="E33" s="6">
        <v>171.7</v>
      </c>
      <c r="F33" s="6">
        <v>245.1</v>
      </c>
      <c r="G33" s="6">
        <v>343.5</v>
      </c>
      <c r="H33" s="6">
        <v>164.8</v>
      </c>
      <c r="I33" s="6">
        <v>280.3</v>
      </c>
      <c r="J33" s="6">
        <v>343.2</v>
      </c>
      <c r="K33" s="6">
        <v>227.8</v>
      </c>
    </row>
    <row r="34" spans="1:11" ht="12.75">
      <c r="A34" s="10"/>
      <c r="B34" s="7" t="s">
        <v>314</v>
      </c>
      <c r="C34" s="6">
        <v>247.9</v>
      </c>
      <c r="D34" s="6">
        <v>343.1</v>
      </c>
      <c r="E34" s="6">
        <v>170.3</v>
      </c>
      <c r="F34" s="6">
        <v>243.5</v>
      </c>
      <c r="G34" s="6">
        <v>341.8</v>
      </c>
      <c r="H34" s="6">
        <v>163.4</v>
      </c>
      <c r="I34" s="6">
        <v>281.1</v>
      </c>
      <c r="J34" s="6">
        <v>348.7</v>
      </c>
      <c r="K34" s="6">
        <v>225.8</v>
      </c>
    </row>
    <row r="35" spans="1:11" ht="12.75">
      <c r="A35" s="10"/>
      <c r="B35" s="7" t="s">
        <v>315</v>
      </c>
      <c r="C35" s="6">
        <v>242.4</v>
      </c>
      <c r="D35" s="6">
        <v>337.3</v>
      </c>
      <c r="E35" s="6">
        <v>165.6</v>
      </c>
      <c r="F35" s="6">
        <v>237.9</v>
      </c>
      <c r="G35" s="6">
        <v>336</v>
      </c>
      <c r="H35" s="6">
        <v>158.7</v>
      </c>
      <c r="I35" s="6">
        <v>276.9</v>
      </c>
      <c r="J35" s="6">
        <v>343.6</v>
      </c>
      <c r="K35" s="6">
        <v>222.5</v>
      </c>
    </row>
    <row r="36" spans="1:11" ht="12.75">
      <c r="A36" s="10"/>
      <c r="B36" s="7" t="s">
        <v>316</v>
      </c>
      <c r="C36" s="6">
        <v>230.3</v>
      </c>
      <c r="D36" s="6">
        <v>321.3</v>
      </c>
      <c r="E36" s="6">
        <v>157.1</v>
      </c>
      <c r="F36" s="6">
        <v>226.4</v>
      </c>
      <c r="G36" s="6">
        <v>320.3</v>
      </c>
      <c r="H36" s="6">
        <v>150.8</v>
      </c>
      <c r="I36" s="6">
        <v>259.7</v>
      </c>
      <c r="J36" s="6">
        <v>325.1</v>
      </c>
      <c r="K36" s="6">
        <v>206.8</v>
      </c>
    </row>
    <row r="37" spans="1:11" ht="12.75">
      <c r="A37" s="10"/>
      <c r="B37" s="10"/>
      <c r="C37" s="6"/>
      <c r="D37" s="6"/>
      <c r="E37" s="6"/>
      <c r="F37" s="6"/>
      <c r="G37" s="6"/>
      <c r="H37" s="6"/>
      <c r="I37" s="6"/>
      <c r="J37" s="6"/>
      <c r="K37" s="6"/>
    </row>
    <row r="38" spans="1:11" ht="12.75">
      <c r="A38" s="10"/>
      <c r="B38" s="7" t="s">
        <v>317</v>
      </c>
      <c r="C38" s="6">
        <v>217.8</v>
      </c>
      <c r="D38" s="6">
        <v>305.7</v>
      </c>
      <c r="E38" s="6">
        <v>147.4</v>
      </c>
      <c r="F38" s="6">
        <v>214.5</v>
      </c>
      <c r="G38" s="6">
        <v>305.1</v>
      </c>
      <c r="H38" s="6">
        <v>141.9</v>
      </c>
      <c r="I38" s="6">
        <v>241.8</v>
      </c>
      <c r="J38" s="6">
        <v>305.9</v>
      </c>
      <c r="K38" s="6">
        <v>190.1</v>
      </c>
    </row>
    <row r="39" spans="1:11" ht="12.75">
      <c r="A39" s="10"/>
      <c r="B39" s="7" t="s">
        <v>318</v>
      </c>
      <c r="C39" s="6">
        <v>213.6</v>
      </c>
      <c r="D39" s="6">
        <v>300.2</v>
      </c>
      <c r="E39" s="6">
        <v>144.4</v>
      </c>
      <c r="F39" s="6">
        <v>210.4</v>
      </c>
      <c r="G39" s="6">
        <v>299.6</v>
      </c>
      <c r="H39" s="6">
        <v>139.2</v>
      </c>
      <c r="I39" s="6">
        <v>237</v>
      </c>
      <c r="J39" s="6">
        <v>301.6</v>
      </c>
      <c r="K39" s="6">
        <v>185.1</v>
      </c>
    </row>
    <row r="40" spans="1:11" ht="12.75">
      <c r="A40" s="26" t="s">
        <v>339</v>
      </c>
      <c r="B40" s="7" t="s">
        <v>319</v>
      </c>
      <c r="C40" s="6">
        <v>206.9</v>
      </c>
      <c r="D40" s="6">
        <v>291.3</v>
      </c>
      <c r="E40" s="6">
        <v>139.9</v>
      </c>
      <c r="F40" s="6">
        <v>203.3</v>
      </c>
      <c r="G40" s="6">
        <v>290.2</v>
      </c>
      <c r="H40" s="6">
        <v>134.4</v>
      </c>
      <c r="I40" s="6">
        <v>233</v>
      </c>
      <c r="J40" s="6">
        <v>296.3</v>
      </c>
      <c r="K40" s="6">
        <v>182.4</v>
      </c>
    </row>
    <row r="41" spans="1:11" ht="12.75">
      <c r="A41" s="10"/>
      <c r="B41" s="7" t="s">
        <v>320</v>
      </c>
      <c r="C41" s="6">
        <v>203.8</v>
      </c>
      <c r="D41" s="6">
        <v>286.2</v>
      </c>
      <c r="E41" s="6">
        <v>138.5</v>
      </c>
      <c r="F41" s="6">
        <v>200.2</v>
      </c>
      <c r="G41" s="6">
        <v>284.7</v>
      </c>
      <c r="H41" s="6">
        <v>133.3</v>
      </c>
      <c r="I41" s="6">
        <v>229.4</v>
      </c>
      <c r="J41" s="6">
        <v>294.6</v>
      </c>
      <c r="K41" s="6">
        <v>178.1</v>
      </c>
    </row>
    <row r="42" spans="1:11" ht="12.75">
      <c r="A42" s="10"/>
      <c r="B42" s="7" t="s">
        <v>321</v>
      </c>
      <c r="C42" s="6">
        <v>199.5</v>
      </c>
      <c r="D42" s="6">
        <v>278.9</v>
      </c>
      <c r="E42" s="6">
        <v>136.8</v>
      </c>
      <c r="F42" s="6">
        <v>195.6</v>
      </c>
      <c r="G42" s="6">
        <v>276.8</v>
      </c>
      <c r="H42" s="6">
        <v>131.3</v>
      </c>
      <c r="I42" s="6">
        <v>227.4</v>
      </c>
      <c r="J42" s="6">
        <v>291.8</v>
      </c>
      <c r="K42" s="6">
        <v>177.3</v>
      </c>
    </row>
    <row r="43" spans="1:11" ht="12.75">
      <c r="A43" s="10"/>
      <c r="B43" s="10"/>
      <c r="C43" s="6"/>
      <c r="D43" s="6"/>
      <c r="E43" s="6"/>
      <c r="F43" s="6"/>
      <c r="G43" s="6"/>
      <c r="H43" s="6"/>
      <c r="I43" s="6"/>
      <c r="J43" s="6"/>
      <c r="K43" s="6"/>
    </row>
    <row r="44" spans="1:11" ht="12.75">
      <c r="A44" s="10"/>
      <c r="B44" s="7" t="s">
        <v>322</v>
      </c>
      <c r="C44" s="6">
        <v>202</v>
      </c>
      <c r="D44" s="6">
        <v>280.4</v>
      </c>
      <c r="E44" s="6">
        <v>140.3</v>
      </c>
      <c r="F44" s="6">
        <v>197.6</v>
      </c>
      <c r="G44" s="6">
        <v>277.5</v>
      </c>
      <c r="H44" s="6">
        <v>134.6</v>
      </c>
      <c r="I44" s="6">
        <v>234.2</v>
      </c>
      <c r="J44" s="6">
        <v>299.6</v>
      </c>
      <c r="K44" s="6">
        <v>183.5</v>
      </c>
    </row>
    <row r="45" spans="1:11" ht="12.75">
      <c r="A45" s="10"/>
      <c r="B45" s="7" t="s">
        <v>323</v>
      </c>
      <c r="C45" s="6">
        <v>195</v>
      </c>
      <c r="D45" s="6">
        <v>271.2</v>
      </c>
      <c r="E45" s="6">
        <v>135.1</v>
      </c>
      <c r="F45" s="6">
        <v>191.1</v>
      </c>
      <c r="G45" s="6">
        <v>268.8</v>
      </c>
      <c r="H45" s="6">
        <v>129.8</v>
      </c>
      <c r="I45" s="6">
        <v>222.6</v>
      </c>
      <c r="J45" s="6">
        <v>286.1</v>
      </c>
      <c r="K45" s="6">
        <v>173.5</v>
      </c>
    </row>
    <row r="46" spans="1:11" ht="12.75">
      <c r="A46" s="10"/>
      <c r="B46" s="7" t="s">
        <v>324</v>
      </c>
      <c r="C46" s="6">
        <v>190.5</v>
      </c>
      <c r="D46" s="6">
        <v>264.4</v>
      </c>
      <c r="E46" s="6">
        <v>132.5</v>
      </c>
      <c r="F46" s="6">
        <v>186.8</v>
      </c>
      <c r="G46" s="6">
        <v>262.1</v>
      </c>
      <c r="H46" s="6">
        <v>127.4</v>
      </c>
      <c r="I46" s="6">
        <v>215.8</v>
      </c>
      <c r="J46" s="6">
        <v>278.7</v>
      </c>
      <c r="K46" s="6">
        <v>167.9</v>
      </c>
    </row>
    <row r="47" spans="1:11" ht="12.75">
      <c r="A47" s="10"/>
      <c r="B47" s="7" t="s">
        <v>325</v>
      </c>
      <c r="C47" s="6">
        <v>188.8</v>
      </c>
      <c r="D47" s="6">
        <v>260.4</v>
      </c>
      <c r="E47" s="6">
        <v>132.3</v>
      </c>
      <c r="F47" s="6">
        <v>184.6</v>
      </c>
      <c r="G47" s="6">
        <v>257.8</v>
      </c>
      <c r="H47" s="6">
        <v>126.7</v>
      </c>
      <c r="I47" s="6">
        <v>217.8</v>
      </c>
      <c r="J47" s="6">
        <v>277.4</v>
      </c>
      <c r="K47" s="6">
        <v>171.8</v>
      </c>
    </row>
    <row r="48" spans="1:11" ht="12.75">
      <c r="A48" s="10"/>
      <c r="B48" s="7" t="s">
        <v>326</v>
      </c>
      <c r="C48" s="6">
        <v>183.6</v>
      </c>
      <c r="D48" s="6">
        <v>252.2</v>
      </c>
      <c r="E48" s="6">
        <v>129.3</v>
      </c>
      <c r="F48" s="6">
        <v>179.5</v>
      </c>
      <c r="G48" s="6">
        <v>249.5</v>
      </c>
      <c r="H48" s="6">
        <v>124</v>
      </c>
      <c r="I48" s="6">
        <v>211.2</v>
      </c>
      <c r="J48" s="6">
        <v>268.8</v>
      </c>
      <c r="K48" s="6">
        <v>166.8</v>
      </c>
    </row>
    <row r="49" spans="1:11" ht="12.75">
      <c r="A49" s="10"/>
      <c r="B49" s="10"/>
      <c r="C49" s="6"/>
      <c r="D49" s="6"/>
      <c r="E49" s="6"/>
      <c r="F49" s="6"/>
      <c r="G49" s="9"/>
      <c r="H49" s="9"/>
      <c r="I49" s="6"/>
      <c r="J49" s="9"/>
      <c r="K49" s="6"/>
    </row>
    <row r="50" spans="1:11" ht="12.75">
      <c r="A50" s="10"/>
      <c r="B50" s="7" t="s">
        <v>327</v>
      </c>
      <c r="C50" s="6">
        <v>180.5</v>
      </c>
      <c r="D50" s="6">
        <v>247.7</v>
      </c>
      <c r="E50" s="6">
        <v>127.3</v>
      </c>
      <c r="F50" s="6">
        <v>176.1</v>
      </c>
      <c r="G50" s="6">
        <v>244.5</v>
      </c>
      <c r="H50" s="6">
        <v>121.7</v>
      </c>
      <c r="I50" s="6">
        <v>210.4</v>
      </c>
      <c r="J50" s="6">
        <v>268.4</v>
      </c>
      <c r="K50" s="6">
        <v>165.8</v>
      </c>
    </row>
    <row r="51" spans="1:11" ht="12.75">
      <c r="A51" s="10"/>
      <c r="B51" s="7" t="s">
        <v>328</v>
      </c>
      <c r="C51" s="6">
        <v>175</v>
      </c>
      <c r="D51" s="6">
        <v>238.2</v>
      </c>
      <c r="E51" s="6">
        <v>124.6</v>
      </c>
      <c r="F51" s="6">
        <v>170.4</v>
      </c>
      <c r="G51" s="6">
        <v>234.8</v>
      </c>
      <c r="H51" s="6">
        <v>119</v>
      </c>
      <c r="I51" s="6">
        <v>205.3</v>
      </c>
      <c r="J51" s="6">
        <v>260.1</v>
      </c>
      <c r="K51" s="6">
        <v>162.8</v>
      </c>
    </row>
    <row r="52" spans="1:11" ht="12.75">
      <c r="A52" s="10"/>
      <c r="B52" s="7" t="s">
        <v>329</v>
      </c>
      <c r="C52" s="6">
        <v>169.6</v>
      </c>
      <c r="D52" s="6">
        <v>229.6</v>
      </c>
      <c r="E52" s="6">
        <v>121.7</v>
      </c>
      <c r="F52" s="6">
        <v>165</v>
      </c>
      <c r="G52" s="6">
        <v>225.9</v>
      </c>
      <c r="H52" s="6">
        <v>116.3</v>
      </c>
      <c r="I52" s="6">
        <v>199.9</v>
      </c>
      <c r="J52" s="6">
        <v>253.6</v>
      </c>
      <c r="K52" s="6">
        <v>158</v>
      </c>
    </row>
    <row r="53" spans="1:11" ht="12.75">
      <c r="A53" s="10"/>
      <c r="B53" s="7" t="s">
        <v>330</v>
      </c>
      <c r="C53" s="6">
        <v>166.3</v>
      </c>
      <c r="D53" s="6">
        <v>224.5</v>
      </c>
      <c r="E53" s="6">
        <v>119.8</v>
      </c>
      <c r="F53" s="6">
        <v>161.5</v>
      </c>
      <c r="G53" s="6">
        <v>220.5</v>
      </c>
      <c r="H53" s="6">
        <v>114.2</v>
      </c>
      <c r="I53" s="6">
        <v>197.8</v>
      </c>
      <c r="J53" s="6">
        <v>250.2</v>
      </c>
      <c r="K53" s="6">
        <v>157.2</v>
      </c>
    </row>
    <row r="54" spans="1:11" ht="12.75">
      <c r="A54" s="42"/>
      <c r="B54" s="4" t="s">
        <v>331</v>
      </c>
      <c r="C54" s="15">
        <v>155.9</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796875" defaultRowHeight="19.5"/>
  <cols>
    <col min="1" max="1" width="21.796875" style="2" customWidth="1"/>
    <col min="2" max="16384" width="8.796875" style="2" customWidth="1"/>
  </cols>
  <sheetData>
    <row r="2" spans="1:2" ht="12.75">
      <c r="A2" s="158" t="s">
        <v>906</v>
      </c>
      <c r="B2" s="158"/>
    </row>
    <row r="4" spans="1:2" ht="19.5" customHeight="1">
      <c r="A4" s="148" t="s">
        <v>890</v>
      </c>
      <c r="B4" s="89">
        <v>78566</v>
      </c>
    </row>
    <row r="5" spans="1:2" ht="19.5" customHeight="1">
      <c r="A5" s="148" t="s">
        <v>891</v>
      </c>
      <c r="B5" s="90">
        <v>8.5</v>
      </c>
    </row>
    <row r="6" spans="1:2" ht="19.5" customHeight="1">
      <c r="A6" s="148" t="s">
        <v>892</v>
      </c>
      <c r="B6" s="89">
        <v>1645</v>
      </c>
    </row>
    <row r="7" spans="1:2" ht="19.5" customHeight="1">
      <c r="A7" s="148" t="s">
        <v>893</v>
      </c>
      <c r="B7" s="90">
        <v>11.1</v>
      </c>
    </row>
    <row r="8" spans="1:2" ht="19.5" customHeight="1">
      <c r="A8" s="148" t="s">
        <v>894</v>
      </c>
      <c r="B8" s="89">
        <v>1070</v>
      </c>
    </row>
    <row r="9" spans="1:2" ht="19.5" customHeight="1">
      <c r="A9" s="148" t="s">
        <v>895</v>
      </c>
      <c r="B9" s="90">
        <v>7.2</v>
      </c>
    </row>
    <row r="10" spans="1:2" ht="19.5" customHeight="1">
      <c r="A10" s="148" t="s">
        <v>896</v>
      </c>
      <c r="B10" s="89">
        <v>1687</v>
      </c>
    </row>
    <row r="11" spans="1:2" ht="19.5" customHeight="1">
      <c r="A11" s="148" t="s">
        <v>897</v>
      </c>
      <c r="B11" s="90">
        <v>12</v>
      </c>
    </row>
    <row r="12" spans="1:2" ht="19.5" customHeight="1">
      <c r="A12" s="148" t="s">
        <v>898</v>
      </c>
      <c r="B12" s="89">
        <v>13</v>
      </c>
    </row>
    <row r="13" spans="1:2" ht="19.5" customHeight="1">
      <c r="A13" s="148" t="s">
        <v>899</v>
      </c>
      <c r="B13" s="90">
        <v>0.9</v>
      </c>
    </row>
    <row r="14" spans="1:2" ht="19.5" customHeight="1">
      <c r="A14" s="148" t="s">
        <v>900</v>
      </c>
      <c r="B14" s="89">
        <v>77</v>
      </c>
    </row>
    <row r="15" spans="1:2" ht="19.5" customHeight="1">
      <c r="A15" s="148" t="s">
        <v>901</v>
      </c>
      <c r="B15" s="89">
        <v>50</v>
      </c>
    </row>
    <row r="16" spans="1:2" ht="19.5" customHeight="1">
      <c r="A16" s="148" t="s">
        <v>902</v>
      </c>
      <c r="B16" s="89">
        <v>14</v>
      </c>
    </row>
    <row r="17" spans="1:2" ht="19.5" customHeight="1">
      <c r="A17" s="148" t="s">
        <v>903</v>
      </c>
      <c r="B17" s="89">
        <v>9</v>
      </c>
    </row>
    <row r="18" spans="1:2" ht="19.5" customHeight="1">
      <c r="A18" s="148" t="s">
        <v>423</v>
      </c>
      <c r="B18" s="89">
        <v>73</v>
      </c>
    </row>
    <row r="19" spans="1:2" ht="19.5" customHeight="1">
      <c r="A19" s="148" t="s">
        <v>904</v>
      </c>
      <c r="B19" s="89">
        <v>70</v>
      </c>
    </row>
    <row r="20" spans="1:2" ht="19.5" customHeight="1">
      <c r="A20" s="148" t="s">
        <v>905</v>
      </c>
      <c r="B20" s="89">
        <v>77</v>
      </c>
    </row>
  </sheetData>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2" sqref="A2:D4"/>
    </sheetView>
  </sheetViews>
  <sheetFormatPr defaultColWidth="7.69921875" defaultRowHeight="19.5"/>
  <cols>
    <col min="1" max="1" width="8.5" style="2" customWidth="1"/>
    <col min="2" max="2" width="45.296875" style="2" customWidth="1"/>
    <col min="3" max="16384" width="7.69921875" style="2" customWidth="1"/>
  </cols>
  <sheetData>
    <row r="2" spans="1:4" ht="12.75">
      <c r="A2" s="159" t="s">
        <v>688</v>
      </c>
      <c r="B2" s="159"/>
      <c r="C2" s="159"/>
      <c r="D2" s="159"/>
    </row>
    <row r="3" spans="1:4" ht="12.75">
      <c r="A3" s="159" t="s">
        <v>682</v>
      </c>
      <c r="B3" s="159"/>
      <c r="C3" s="159"/>
      <c r="D3" s="159"/>
    </row>
    <row r="4" spans="1:4" ht="12.75">
      <c r="A4" s="159" t="s">
        <v>304</v>
      </c>
      <c r="B4" s="159"/>
      <c r="C4" s="159"/>
      <c r="D4" s="159"/>
    </row>
    <row r="6" spans="1:4" ht="25.5">
      <c r="A6" s="34" t="s">
        <v>683</v>
      </c>
      <c r="B6" s="51" t="s">
        <v>460</v>
      </c>
      <c r="C6" s="34" t="s">
        <v>684</v>
      </c>
      <c r="D6" s="51" t="s">
        <v>679</v>
      </c>
    </row>
    <row r="7" spans="1:4" ht="12.75">
      <c r="A7" s="10"/>
      <c r="B7" s="10"/>
      <c r="C7" s="10"/>
      <c r="D7" s="10"/>
    </row>
    <row r="8" spans="1:4" ht="25.5">
      <c r="A8" s="94" t="s">
        <v>548</v>
      </c>
      <c r="B8" s="93" t="s">
        <v>685</v>
      </c>
      <c r="C8" s="95">
        <v>9470</v>
      </c>
      <c r="D8" s="96">
        <v>33.784024829652886</v>
      </c>
    </row>
    <row r="9" spans="1:4" ht="12.75">
      <c r="A9" s="10"/>
      <c r="B9" s="26"/>
      <c r="C9" s="5"/>
      <c r="D9" s="6"/>
    </row>
    <row r="10" spans="1:4" ht="12.75">
      <c r="A10" s="7" t="s">
        <v>549</v>
      </c>
      <c r="B10" s="26" t="s">
        <v>550</v>
      </c>
      <c r="C10" s="5">
        <v>10486</v>
      </c>
      <c r="D10" s="6">
        <v>37.40858335414362</v>
      </c>
    </row>
    <row r="11" spans="1:4" ht="12.75">
      <c r="A11" s="7" t="s">
        <v>551</v>
      </c>
      <c r="B11" s="26" t="s">
        <v>552</v>
      </c>
      <c r="C11" s="5">
        <v>4985</v>
      </c>
      <c r="D11" s="6">
        <v>17.783882130498377</v>
      </c>
    </row>
    <row r="12" spans="1:4" ht="12.75">
      <c r="A12" s="10"/>
      <c r="B12" s="10"/>
      <c r="C12" s="5"/>
      <c r="D12" s="6"/>
    </row>
    <row r="13" spans="1:4" ht="12.75">
      <c r="A13" s="7" t="s">
        <v>553</v>
      </c>
      <c r="B13" s="26" t="s">
        <v>554</v>
      </c>
      <c r="C13" s="5">
        <v>1187</v>
      </c>
      <c r="D13" s="6">
        <v>4.234597410010346</v>
      </c>
    </row>
    <row r="14" spans="1:4" ht="12.75">
      <c r="A14" s="7" t="s">
        <v>555</v>
      </c>
      <c r="B14" s="26" t="s">
        <v>556</v>
      </c>
      <c r="C14" s="5">
        <v>654</v>
      </c>
      <c r="D14" s="6">
        <v>2.333131176197781</v>
      </c>
    </row>
    <row r="15" spans="1:4" ht="12.75">
      <c r="A15" s="7" t="s">
        <v>557</v>
      </c>
      <c r="B15" s="26" t="s">
        <v>558</v>
      </c>
      <c r="C15" s="5">
        <v>356</v>
      </c>
      <c r="D15" s="6">
        <v>1.270022475116835</v>
      </c>
    </row>
    <row r="16" spans="1:4" ht="12.75">
      <c r="A16" s="10"/>
      <c r="B16" s="10"/>
      <c r="C16" s="5"/>
      <c r="D16" s="6"/>
    </row>
    <row r="17" spans="1:4" ht="12.75">
      <c r="A17" s="7" t="s">
        <v>559</v>
      </c>
      <c r="B17" s="26" t="s">
        <v>560</v>
      </c>
      <c r="C17" s="5">
        <v>237</v>
      </c>
      <c r="D17" s="6">
        <v>0.845492490456994</v>
      </c>
    </row>
    <row r="18" spans="1:4" ht="12.75">
      <c r="A18" s="7" t="s">
        <v>561</v>
      </c>
      <c r="B18" s="26" t="s">
        <v>562</v>
      </c>
      <c r="C18" s="5">
        <v>112</v>
      </c>
      <c r="D18" s="6">
        <v>0.39955763262102667</v>
      </c>
    </row>
    <row r="19" spans="1:4" ht="12.75">
      <c r="A19" s="7" t="s">
        <v>563</v>
      </c>
      <c r="B19" s="26" t="s">
        <v>564</v>
      </c>
      <c r="C19" s="5">
        <v>95</v>
      </c>
      <c r="D19" s="6">
        <v>0.3389104919553352</v>
      </c>
    </row>
    <row r="20" spans="1:4" ht="12.75">
      <c r="A20" s="10"/>
      <c r="B20" s="10"/>
      <c r="C20" s="5"/>
      <c r="D20" s="6"/>
    </row>
    <row r="21" spans="1:4" ht="12.75">
      <c r="A21" s="7" t="s">
        <v>565</v>
      </c>
      <c r="B21" s="26" t="s">
        <v>566</v>
      </c>
      <c r="C21" s="5">
        <v>84</v>
      </c>
      <c r="D21" s="6">
        <v>0.29966822446577</v>
      </c>
    </row>
    <row r="22" spans="1:4" ht="12.75">
      <c r="A22" s="7" t="s">
        <v>567</v>
      </c>
      <c r="B22" s="26" t="s">
        <v>568</v>
      </c>
      <c r="C22" s="5">
        <v>65</v>
      </c>
      <c r="D22" s="6">
        <v>0.231886126074703</v>
      </c>
    </row>
    <row r="23" spans="1:4" ht="12.75">
      <c r="A23" s="7" t="s">
        <v>569</v>
      </c>
      <c r="B23" s="26" t="s">
        <v>570</v>
      </c>
      <c r="C23" s="5">
        <v>58</v>
      </c>
      <c r="D23" s="6">
        <v>0.20691377403588884</v>
      </c>
    </row>
    <row r="24" spans="1:4" ht="12.75">
      <c r="A24" s="10"/>
      <c r="B24" s="10"/>
      <c r="C24" s="5"/>
      <c r="D24" s="6"/>
    </row>
    <row r="25" spans="1:4" ht="12.75">
      <c r="A25" s="7" t="s">
        <v>571</v>
      </c>
      <c r="B25" s="26" t="s">
        <v>572</v>
      </c>
      <c r="C25" s="5">
        <v>52</v>
      </c>
      <c r="D25" s="6">
        <v>0.1855089008597624</v>
      </c>
    </row>
    <row r="26" spans="1:4" ht="12.75">
      <c r="A26" s="7" t="s">
        <v>573</v>
      </c>
      <c r="B26" s="26" t="s">
        <v>574</v>
      </c>
      <c r="C26" s="5">
        <v>42</v>
      </c>
      <c r="D26" s="6">
        <v>0.149834112232885</v>
      </c>
    </row>
    <row r="27" spans="1:4" ht="12.75">
      <c r="A27" s="7" t="s">
        <v>575</v>
      </c>
      <c r="B27" s="26" t="s">
        <v>576</v>
      </c>
      <c r="C27" s="5">
        <v>39</v>
      </c>
      <c r="D27" s="6">
        <v>0.1391316756448218</v>
      </c>
    </row>
    <row r="28" spans="1:4" ht="12.75">
      <c r="A28" s="10"/>
      <c r="B28" s="10"/>
      <c r="C28" s="10"/>
      <c r="D28" s="10"/>
    </row>
    <row r="29" spans="1:4" ht="12.75">
      <c r="A29" s="7" t="s">
        <v>577</v>
      </c>
      <c r="B29" s="26" t="s">
        <v>578</v>
      </c>
      <c r="C29" s="5">
        <v>36</v>
      </c>
      <c r="D29" s="6">
        <v>0.1284292390567586</v>
      </c>
    </row>
    <row r="30" spans="1:4" ht="12.75">
      <c r="A30" s="7" t="s">
        <v>579</v>
      </c>
      <c r="B30" s="26" t="s">
        <v>580</v>
      </c>
      <c r="C30" s="5">
        <v>34</v>
      </c>
      <c r="D30" s="6">
        <v>0.09632192929256894</v>
      </c>
    </row>
    <row r="31" spans="1:4" ht="12.75">
      <c r="A31" s="7" t="s">
        <v>581</v>
      </c>
      <c r="B31" s="26" t="s">
        <v>686</v>
      </c>
      <c r="C31" s="5">
        <v>27</v>
      </c>
      <c r="D31" s="6">
        <v>0.1212942813313831</v>
      </c>
    </row>
    <row r="32" spans="1:4" ht="12.75">
      <c r="A32" s="10"/>
      <c r="B32" s="10"/>
      <c r="C32" s="10"/>
      <c r="D32" s="10"/>
    </row>
    <row r="33" spans="1:4" ht="12.75">
      <c r="A33" s="7" t="s">
        <v>582</v>
      </c>
      <c r="B33" s="26" t="s">
        <v>583</v>
      </c>
      <c r="C33" s="5">
        <v>9</v>
      </c>
      <c r="D33" s="6">
        <v>0.03210730976418965</v>
      </c>
    </row>
    <row r="34" spans="1:4" ht="12.75">
      <c r="A34" s="7" t="s">
        <v>584</v>
      </c>
      <c r="B34" s="26" t="s">
        <v>585</v>
      </c>
      <c r="C34" s="5">
        <v>3</v>
      </c>
      <c r="D34" s="6">
        <v>0.010702436588063215</v>
      </c>
    </row>
    <row r="35" spans="1:4" ht="24" customHeight="1">
      <c r="A35" s="97"/>
      <c r="B35" s="98" t="s">
        <v>301</v>
      </c>
      <c r="C35" s="31">
        <v>28031</v>
      </c>
      <c r="D35" s="46">
        <v>100</v>
      </c>
    </row>
    <row r="37" spans="1:4" ht="29.25" customHeight="1">
      <c r="A37" s="170" t="s">
        <v>687</v>
      </c>
      <c r="B37" s="154"/>
      <c r="C37" s="154"/>
      <c r="D37" s="154"/>
    </row>
    <row r="38" ht="12.75">
      <c r="A38" s="22"/>
    </row>
    <row r="39" ht="12.75">
      <c r="A39" s="22" t="s">
        <v>384</v>
      </c>
    </row>
  </sheetData>
  <mergeCells count="4">
    <mergeCell ref="A4:D4"/>
    <mergeCell ref="A3:D3"/>
    <mergeCell ref="A2:D2"/>
    <mergeCell ref="A37:D3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690</v>
      </c>
      <c r="B2" s="159"/>
      <c r="C2" s="159"/>
      <c r="D2" s="159"/>
      <c r="E2" s="159"/>
      <c r="F2" s="159"/>
      <c r="G2" s="159"/>
      <c r="H2" s="159"/>
      <c r="I2" s="159"/>
      <c r="J2" s="159"/>
      <c r="K2" s="159"/>
      <c r="L2" s="159"/>
      <c r="M2" s="159"/>
    </row>
    <row r="3" spans="1:13" ht="12.75">
      <c r="A3" s="159" t="s">
        <v>689</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29" t="s">
        <v>369</v>
      </c>
      <c r="C9" s="29" t="s">
        <v>369</v>
      </c>
      <c r="D9" s="29" t="s">
        <v>369</v>
      </c>
      <c r="E9" s="29" t="s">
        <v>369</v>
      </c>
      <c r="F9" s="29" t="s">
        <v>369</v>
      </c>
      <c r="G9" s="29" t="s">
        <v>369</v>
      </c>
      <c r="H9" s="29" t="s">
        <v>369</v>
      </c>
      <c r="I9" s="29" t="s">
        <v>369</v>
      </c>
      <c r="J9" s="29" t="s">
        <v>369</v>
      </c>
      <c r="K9" s="29" t="s">
        <v>369</v>
      </c>
      <c r="L9" s="29" t="s">
        <v>369</v>
      </c>
      <c r="M9" s="29" t="s">
        <v>369</v>
      </c>
    </row>
    <row r="10" spans="1:13" ht="12.75">
      <c r="A10" s="26" t="s">
        <v>429</v>
      </c>
      <c r="B10" s="5">
        <v>18</v>
      </c>
      <c r="C10" s="5">
        <v>5</v>
      </c>
      <c r="D10" s="5">
        <v>13</v>
      </c>
      <c r="E10" s="5">
        <v>13</v>
      </c>
      <c r="F10" s="5">
        <v>3</v>
      </c>
      <c r="G10" s="5">
        <v>10</v>
      </c>
      <c r="H10" s="5">
        <v>5</v>
      </c>
      <c r="I10" s="5">
        <v>2</v>
      </c>
      <c r="J10" s="5">
        <v>3</v>
      </c>
      <c r="K10" s="29" t="s">
        <v>369</v>
      </c>
      <c r="L10" s="29" t="s">
        <v>369</v>
      </c>
      <c r="M10" s="29" t="s">
        <v>369</v>
      </c>
    </row>
    <row r="11" spans="1:13" ht="12.75">
      <c r="A11" s="26" t="s">
        <v>430</v>
      </c>
      <c r="B11" s="5">
        <v>21</v>
      </c>
      <c r="C11" s="5">
        <v>8</v>
      </c>
      <c r="D11" s="5">
        <v>13</v>
      </c>
      <c r="E11" s="5">
        <v>16</v>
      </c>
      <c r="F11" s="5">
        <v>6</v>
      </c>
      <c r="G11" s="5">
        <v>10</v>
      </c>
      <c r="H11" s="5">
        <v>5</v>
      </c>
      <c r="I11" s="5">
        <v>2</v>
      </c>
      <c r="J11" s="5">
        <v>3</v>
      </c>
      <c r="K11" s="29" t="s">
        <v>369</v>
      </c>
      <c r="L11" s="29" t="s">
        <v>369</v>
      </c>
      <c r="M11" s="29" t="s">
        <v>369</v>
      </c>
    </row>
    <row r="12" spans="1:13" ht="12.75">
      <c r="A12" s="26" t="s">
        <v>407</v>
      </c>
      <c r="B12" s="5">
        <v>23</v>
      </c>
      <c r="C12" s="5">
        <v>15</v>
      </c>
      <c r="D12" s="5">
        <v>8</v>
      </c>
      <c r="E12" s="5">
        <v>20</v>
      </c>
      <c r="F12" s="5">
        <v>13</v>
      </c>
      <c r="G12" s="5">
        <v>7</v>
      </c>
      <c r="H12" s="5">
        <v>3</v>
      </c>
      <c r="I12" s="5">
        <v>2</v>
      </c>
      <c r="J12" s="5">
        <v>1</v>
      </c>
      <c r="K12" s="29" t="s">
        <v>369</v>
      </c>
      <c r="L12" s="29" t="s">
        <v>369</v>
      </c>
      <c r="M12" s="29" t="s">
        <v>369</v>
      </c>
    </row>
    <row r="13" spans="1:13" ht="12.75">
      <c r="A13" s="26" t="s">
        <v>408</v>
      </c>
      <c r="B13" s="5">
        <v>39</v>
      </c>
      <c r="C13" s="5">
        <v>23</v>
      </c>
      <c r="D13" s="5">
        <v>16</v>
      </c>
      <c r="E13" s="5">
        <v>31</v>
      </c>
      <c r="F13" s="5">
        <v>18</v>
      </c>
      <c r="G13" s="5">
        <v>13</v>
      </c>
      <c r="H13" s="5">
        <v>7</v>
      </c>
      <c r="I13" s="5">
        <v>4</v>
      </c>
      <c r="J13" s="5">
        <v>3</v>
      </c>
      <c r="K13" s="5">
        <v>1</v>
      </c>
      <c r="L13" s="5">
        <v>1</v>
      </c>
      <c r="M13" s="29" t="s">
        <v>369</v>
      </c>
    </row>
    <row r="14" spans="1:13" ht="12.75">
      <c r="A14" s="26" t="s">
        <v>409</v>
      </c>
      <c r="B14" s="5">
        <v>40</v>
      </c>
      <c r="C14" s="5">
        <v>21</v>
      </c>
      <c r="D14" s="5">
        <v>19</v>
      </c>
      <c r="E14" s="5">
        <v>32</v>
      </c>
      <c r="F14" s="5">
        <v>17</v>
      </c>
      <c r="G14" s="5">
        <v>15</v>
      </c>
      <c r="H14" s="5">
        <v>8</v>
      </c>
      <c r="I14" s="5">
        <v>4</v>
      </c>
      <c r="J14" s="5">
        <v>4</v>
      </c>
      <c r="K14" s="29" t="s">
        <v>369</v>
      </c>
      <c r="L14" s="29" t="s">
        <v>369</v>
      </c>
      <c r="M14" s="29" t="s">
        <v>369</v>
      </c>
    </row>
    <row r="15" spans="1:13" ht="12.75">
      <c r="A15" s="26" t="s">
        <v>410</v>
      </c>
      <c r="B15" s="5">
        <v>62</v>
      </c>
      <c r="C15" s="5">
        <v>33</v>
      </c>
      <c r="D15" s="5">
        <v>29</v>
      </c>
      <c r="E15" s="5">
        <v>56</v>
      </c>
      <c r="F15" s="5">
        <v>31</v>
      </c>
      <c r="G15" s="5">
        <v>25</v>
      </c>
      <c r="H15" s="5">
        <v>5</v>
      </c>
      <c r="I15" s="5">
        <v>2</v>
      </c>
      <c r="J15" s="5">
        <v>3</v>
      </c>
      <c r="K15" s="5">
        <v>1</v>
      </c>
      <c r="L15" s="29" t="s">
        <v>369</v>
      </c>
      <c r="M15" s="5">
        <v>1</v>
      </c>
    </row>
    <row r="16" spans="1:13" ht="12.75">
      <c r="A16" s="26" t="s">
        <v>411</v>
      </c>
      <c r="B16" s="5">
        <v>143</v>
      </c>
      <c r="C16" s="5">
        <v>73</v>
      </c>
      <c r="D16" s="5">
        <v>70</v>
      </c>
      <c r="E16" s="5">
        <v>110</v>
      </c>
      <c r="F16" s="5">
        <v>54</v>
      </c>
      <c r="G16" s="5">
        <v>56</v>
      </c>
      <c r="H16" s="5">
        <v>29</v>
      </c>
      <c r="I16" s="5">
        <v>17</v>
      </c>
      <c r="J16" s="5">
        <v>12</v>
      </c>
      <c r="K16" s="5">
        <v>4</v>
      </c>
      <c r="L16" s="5">
        <v>2</v>
      </c>
      <c r="M16" s="5">
        <v>2</v>
      </c>
    </row>
    <row r="17" spans="1:13" ht="12.75">
      <c r="A17" s="26" t="s">
        <v>412</v>
      </c>
      <c r="B17" s="5">
        <v>233</v>
      </c>
      <c r="C17" s="5">
        <v>103</v>
      </c>
      <c r="D17" s="5">
        <v>130</v>
      </c>
      <c r="E17" s="5">
        <v>178</v>
      </c>
      <c r="F17" s="5">
        <v>82</v>
      </c>
      <c r="G17" s="5">
        <v>96</v>
      </c>
      <c r="H17" s="5">
        <v>50</v>
      </c>
      <c r="I17" s="5">
        <v>20</v>
      </c>
      <c r="J17" s="5">
        <v>30</v>
      </c>
      <c r="K17" s="5">
        <v>5</v>
      </c>
      <c r="L17" s="5">
        <v>1</v>
      </c>
      <c r="M17" s="5">
        <v>4</v>
      </c>
    </row>
    <row r="18" spans="1:13" ht="12.75">
      <c r="A18" s="26" t="s">
        <v>413</v>
      </c>
      <c r="B18" s="5">
        <v>355</v>
      </c>
      <c r="C18" s="5">
        <v>156</v>
      </c>
      <c r="D18" s="5">
        <v>199</v>
      </c>
      <c r="E18" s="5">
        <v>278</v>
      </c>
      <c r="F18" s="5">
        <v>116</v>
      </c>
      <c r="G18" s="5">
        <v>162</v>
      </c>
      <c r="H18" s="5">
        <v>72</v>
      </c>
      <c r="I18" s="5">
        <v>37</v>
      </c>
      <c r="J18" s="5">
        <v>35</v>
      </c>
      <c r="K18" s="5">
        <v>4</v>
      </c>
      <c r="L18" s="5">
        <v>2</v>
      </c>
      <c r="M18" s="5">
        <v>2</v>
      </c>
    </row>
    <row r="19" spans="1:13" ht="12.75">
      <c r="A19" s="26" t="s">
        <v>414</v>
      </c>
      <c r="B19" s="5">
        <v>590</v>
      </c>
      <c r="C19" s="5">
        <v>282</v>
      </c>
      <c r="D19" s="5">
        <v>307</v>
      </c>
      <c r="E19" s="5">
        <v>452</v>
      </c>
      <c r="F19" s="5">
        <v>208</v>
      </c>
      <c r="G19" s="5">
        <v>243</v>
      </c>
      <c r="H19" s="5">
        <v>126</v>
      </c>
      <c r="I19" s="5">
        <v>69</v>
      </c>
      <c r="J19" s="5">
        <v>57</v>
      </c>
      <c r="K19" s="5">
        <v>11</v>
      </c>
      <c r="L19" s="5">
        <v>4</v>
      </c>
      <c r="M19" s="5">
        <v>7</v>
      </c>
    </row>
    <row r="20" spans="1:13" ht="12.75">
      <c r="A20" s="26" t="s">
        <v>415</v>
      </c>
      <c r="B20" s="5">
        <v>887</v>
      </c>
      <c r="C20" s="5">
        <v>432</v>
      </c>
      <c r="D20" s="5">
        <v>455</v>
      </c>
      <c r="E20" s="5">
        <v>724</v>
      </c>
      <c r="F20" s="5">
        <v>345</v>
      </c>
      <c r="G20" s="5">
        <v>379</v>
      </c>
      <c r="H20" s="5">
        <v>152</v>
      </c>
      <c r="I20" s="5">
        <v>82</v>
      </c>
      <c r="J20" s="5">
        <v>70</v>
      </c>
      <c r="K20" s="5">
        <v>8</v>
      </c>
      <c r="L20" s="5">
        <v>3</v>
      </c>
      <c r="M20" s="5">
        <v>5</v>
      </c>
    </row>
    <row r="21" spans="1:13" ht="12.75">
      <c r="A21" s="26" t="s">
        <v>416</v>
      </c>
      <c r="B21" s="5">
        <v>1498</v>
      </c>
      <c r="C21" s="5">
        <v>819</v>
      </c>
      <c r="D21" s="5">
        <v>678</v>
      </c>
      <c r="E21" s="5">
        <v>1253</v>
      </c>
      <c r="F21" s="5">
        <v>674</v>
      </c>
      <c r="G21" s="5">
        <v>578</v>
      </c>
      <c r="H21" s="5">
        <v>228</v>
      </c>
      <c r="I21" s="5">
        <v>132</v>
      </c>
      <c r="J21" s="5">
        <v>96</v>
      </c>
      <c r="K21" s="5">
        <v>16</v>
      </c>
      <c r="L21" s="5">
        <v>12</v>
      </c>
      <c r="M21" s="5">
        <v>4</v>
      </c>
    </row>
    <row r="22" spans="1:13" ht="12.75">
      <c r="A22" s="26" t="s">
        <v>417</v>
      </c>
      <c r="B22" s="5">
        <v>2266</v>
      </c>
      <c r="C22" s="5">
        <v>1263</v>
      </c>
      <c r="D22" s="5">
        <v>1003</v>
      </c>
      <c r="E22" s="5">
        <v>1924</v>
      </c>
      <c r="F22" s="5">
        <v>1073</v>
      </c>
      <c r="G22" s="5">
        <v>851</v>
      </c>
      <c r="H22" s="5">
        <v>322</v>
      </c>
      <c r="I22" s="5">
        <v>176</v>
      </c>
      <c r="J22" s="5">
        <v>146</v>
      </c>
      <c r="K22" s="5">
        <v>19</v>
      </c>
      <c r="L22" s="5">
        <v>13</v>
      </c>
      <c r="M22" s="5">
        <v>6</v>
      </c>
    </row>
    <row r="23" spans="1:13" ht="12.75">
      <c r="A23" s="26" t="s">
        <v>418</v>
      </c>
      <c r="B23" s="5">
        <v>2787</v>
      </c>
      <c r="C23" s="5">
        <v>1559</v>
      </c>
      <c r="D23" s="5">
        <v>1226</v>
      </c>
      <c r="E23" s="5">
        <v>2360</v>
      </c>
      <c r="F23" s="5">
        <v>1318</v>
      </c>
      <c r="G23" s="5">
        <v>1040</v>
      </c>
      <c r="H23" s="5">
        <v>407</v>
      </c>
      <c r="I23" s="5">
        <v>229</v>
      </c>
      <c r="J23" s="5">
        <v>178</v>
      </c>
      <c r="K23" s="5">
        <v>18</v>
      </c>
      <c r="L23" s="5">
        <v>11</v>
      </c>
      <c r="M23" s="5">
        <v>7</v>
      </c>
    </row>
    <row r="24" spans="1:13" ht="12.75">
      <c r="A24" s="26" t="s">
        <v>419</v>
      </c>
      <c r="B24" s="5">
        <v>3012</v>
      </c>
      <c r="C24" s="5">
        <v>1656</v>
      </c>
      <c r="D24" s="5">
        <v>1354</v>
      </c>
      <c r="E24" s="5">
        <v>2638</v>
      </c>
      <c r="F24" s="5">
        <v>1419</v>
      </c>
      <c r="G24" s="5">
        <v>1217</v>
      </c>
      <c r="H24" s="5">
        <v>358</v>
      </c>
      <c r="I24" s="5">
        <v>227</v>
      </c>
      <c r="J24" s="5">
        <v>131</v>
      </c>
      <c r="K24" s="5">
        <v>15</v>
      </c>
      <c r="L24" s="5">
        <v>10</v>
      </c>
      <c r="M24" s="5">
        <v>5</v>
      </c>
    </row>
    <row r="25" spans="1:13" ht="12.75">
      <c r="A25" s="26" t="s">
        <v>420</v>
      </c>
      <c r="B25" s="5">
        <v>2583</v>
      </c>
      <c r="C25" s="5">
        <v>1400</v>
      </c>
      <c r="D25" s="5">
        <v>1182</v>
      </c>
      <c r="E25" s="5">
        <v>2287</v>
      </c>
      <c r="F25" s="5">
        <v>1237</v>
      </c>
      <c r="G25" s="5">
        <v>1049</v>
      </c>
      <c r="H25" s="5">
        <v>292</v>
      </c>
      <c r="I25" s="5">
        <v>161</v>
      </c>
      <c r="J25" s="5">
        <v>131</v>
      </c>
      <c r="K25" s="5">
        <v>4</v>
      </c>
      <c r="L25" s="5">
        <v>2</v>
      </c>
      <c r="M25" s="5">
        <v>2</v>
      </c>
    </row>
    <row r="26" spans="1:13" ht="12.75">
      <c r="A26" s="26" t="s">
        <v>421</v>
      </c>
      <c r="B26" s="5">
        <v>1981</v>
      </c>
      <c r="C26" s="5">
        <v>1014</v>
      </c>
      <c r="D26" s="5">
        <v>967</v>
      </c>
      <c r="E26" s="5">
        <v>1814</v>
      </c>
      <c r="F26" s="5">
        <v>917</v>
      </c>
      <c r="G26" s="5">
        <v>897</v>
      </c>
      <c r="H26" s="5">
        <v>160</v>
      </c>
      <c r="I26" s="5">
        <v>93</v>
      </c>
      <c r="J26" s="5">
        <v>67</v>
      </c>
      <c r="K26" s="5">
        <v>5</v>
      </c>
      <c r="L26" s="5">
        <v>2</v>
      </c>
      <c r="M26" s="5">
        <v>3</v>
      </c>
    </row>
    <row r="27" spans="1:13" ht="12.75">
      <c r="A27" s="26" t="s">
        <v>422</v>
      </c>
      <c r="B27" s="5">
        <v>1116</v>
      </c>
      <c r="C27" s="5">
        <v>512</v>
      </c>
      <c r="D27" s="5">
        <v>604</v>
      </c>
      <c r="E27" s="5">
        <v>1018</v>
      </c>
      <c r="F27" s="5">
        <v>465</v>
      </c>
      <c r="G27" s="5">
        <v>553</v>
      </c>
      <c r="H27" s="5">
        <v>95</v>
      </c>
      <c r="I27" s="5">
        <v>46</v>
      </c>
      <c r="J27" s="5">
        <v>49</v>
      </c>
      <c r="K27" s="5">
        <v>3</v>
      </c>
      <c r="L27" s="5">
        <v>1</v>
      </c>
      <c r="M27" s="5">
        <v>2</v>
      </c>
    </row>
    <row r="28" spans="1:13" ht="12.75">
      <c r="A28" s="26" t="s">
        <v>335</v>
      </c>
      <c r="B28" s="5">
        <v>610</v>
      </c>
      <c r="C28" s="5">
        <v>221</v>
      </c>
      <c r="D28" s="5">
        <v>389</v>
      </c>
      <c r="E28" s="5">
        <v>571</v>
      </c>
      <c r="F28" s="5">
        <v>205</v>
      </c>
      <c r="G28" s="5">
        <v>366</v>
      </c>
      <c r="H28" s="5">
        <v>38</v>
      </c>
      <c r="I28" s="5">
        <v>16</v>
      </c>
      <c r="J28" s="5">
        <v>22</v>
      </c>
      <c r="K28" s="29" t="s">
        <v>369</v>
      </c>
      <c r="L28" s="29" t="s">
        <v>369</v>
      </c>
      <c r="M28" s="29" t="s">
        <v>369</v>
      </c>
    </row>
    <row r="29" spans="1:13" ht="12.75">
      <c r="A29" s="10"/>
      <c r="B29" s="5"/>
      <c r="C29" s="5"/>
      <c r="D29" s="5"/>
      <c r="E29" s="5"/>
      <c r="F29" s="5"/>
      <c r="G29" s="5"/>
      <c r="H29" s="5"/>
      <c r="I29" s="5"/>
      <c r="J29" s="5"/>
      <c r="K29" s="5"/>
      <c r="L29" s="5"/>
      <c r="M29" s="5"/>
    </row>
    <row r="30" spans="1:13" ht="12.75">
      <c r="A30" s="26" t="s">
        <v>311</v>
      </c>
      <c r="B30" s="99" t="s">
        <v>369</v>
      </c>
      <c r="C30" s="99" t="s">
        <v>369</v>
      </c>
      <c r="D30" s="99" t="s">
        <v>369</v>
      </c>
      <c r="E30" s="99" t="s">
        <v>369</v>
      </c>
      <c r="F30" s="99" t="s">
        <v>369</v>
      </c>
      <c r="G30" s="99" t="s">
        <v>369</v>
      </c>
      <c r="H30" s="99" t="s">
        <v>369</v>
      </c>
      <c r="I30" s="99" t="s">
        <v>369</v>
      </c>
      <c r="J30" s="99" t="s">
        <v>369</v>
      </c>
      <c r="K30" s="99" t="s">
        <v>369</v>
      </c>
      <c r="L30" s="99" t="s">
        <v>369</v>
      </c>
      <c r="M30" s="99" t="s">
        <v>369</v>
      </c>
    </row>
    <row r="31" spans="1:13" ht="27.75" customHeight="1">
      <c r="A31" s="35" t="s">
        <v>336</v>
      </c>
      <c r="B31" s="31">
        <v>18264</v>
      </c>
      <c r="C31" s="31">
        <v>9595</v>
      </c>
      <c r="D31" s="31">
        <v>8662</v>
      </c>
      <c r="E31" s="31">
        <v>15775</v>
      </c>
      <c r="F31" s="31">
        <v>8201</v>
      </c>
      <c r="G31" s="31">
        <v>7567</v>
      </c>
      <c r="H31" s="31">
        <v>2362</v>
      </c>
      <c r="I31" s="31">
        <v>1321</v>
      </c>
      <c r="J31" s="31">
        <v>1041</v>
      </c>
      <c r="K31" s="31">
        <v>114</v>
      </c>
      <c r="L31" s="31">
        <v>64</v>
      </c>
      <c r="M31" s="31">
        <v>50</v>
      </c>
    </row>
    <row r="32" spans="1:13" ht="38.25">
      <c r="A32" s="28" t="s">
        <v>431</v>
      </c>
      <c r="B32" s="100">
        <v>70</v>
      </c>
      <c r="C32" s="100">
        <v>70</v>
      </c>
      <c r="D32" s="100">
        <v>70</v>
      </c>
      <c r="E32" s="100">
        <v>71</v>
      </c>
      <c r="F32" s="100">
        <v>70</v>
      </c>
      <c r="G32" s="100">
        <v>71</v>
      </c>
      <c r="H32" s="100">
        <v>67</v>
      </c>
      <c r="I32" s="100">
        <v>67</v>
      </c>
      <c r="J32" s="100">
        <v>66</v>
      </c>
      <c r="K32" s="100">
        <v>62</v>
      </c>
      <c r="L32" s="100">
        <v>62</v>
      </c>
      <c r="M32" s="100">
        <v>60</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691</v>
      </c>
      <c r="B2" s="159"/>
      <c r="C2" s="159"/>
      <c r="D2" s="159"/>
      <c r="E2" s="159"/>
      <c r="F2" s="159"/>
      <c r="G2" s="159"/>
      <c r="H2" s="159"/>
      <c r="I2" s="159"/>
      <c r="J2" s="159"/>
    </row>
    <row r="3" spans="1:10" ht="12.75">
      <c r="A3" s="159" t="s">
        <v>436</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7">
        <v>196.9</v>
      </c>
      <c r="C8" s="47">
        <v>212.7</v>
      </c>
      <c r="D8" s="47">
        <v>182.2</v>
      </c>
      <c r="E8" s="47">
        <v>199.4</v>
      </c>
      <c r="F8" s="47">
        <v>211.8</v>
      </c>
      <c r="G8" s="47">
        <v>187.4</v>
      </c>
      <c r="H8" s="47">
        <v>192.3</v>
      </c>
      <c r="I8" s="47">
        <v>228.7</v>
      </c>
      <c r="J8" s="47">
        <v>160</v>
      </c>
    </row>
    <row r="9" spans="1:10" ht="12.75">
      <c r="A9" s="26" t="s">
        <v>309</v>
      </c>
      <c r="B9" s="101" t="s">
        <v>516</v>
      </c>
      <c r="C9" s="101" t="s">
        <v>516</v>
      </c>
      <c r="D9" s="101" t="s">
        <v>516</v>
      </c>
      <c r="E9" s="101" t="s">
        <v>516</v>
      </c>
      <c r="F9" s="101" t="s">
        <v>516</v>
      </c>
      <c r="G9" s="101" t="s">
        <v>516</v>
      </c>
      <c r="H9" s="101" t="s">
        <v>516</v>
      </c>
      <c r="I9" s="101" t="s">
        <v>516</v>
      </c>
      <c r="J9" s="101" t="s">
        <v>516</v>
      </c>
    </row>
    <row r="10" spans="1:10" ht="12.75">
      <c r="A10" s="49" t="s">
        <v>441</v>
      </c>
      <c r="B10" s="48">
        <v>3.2</v>
      </c>
      <c r="C10" s="48">
        <v>2.9</v>
      </c>
      <c r="D10" s="48">
        <v>3.6</v>
      </c>
      <c r="E10" s="48">
        <v>3.1</v>
      </c>
      <c r="F10" s="48">
        <v>2.7</v>
      </c>
      <c r="G10" s="48">
        <v>3.5</v>
      </c>
      <c r="H10" s="48">
        <v>4.2</v>
      </c>
      <c r="I10" s="48">
        <v>3.8</v>
      </c>
      <c r="J10" s="48">
        <v>4.6</v>
      </c>
    </row>
    <row r="11" spans="1:10" ht="12.75">
      <c r="A11" s="25" t="s">
        <v>442</v>
      </c>
      <c r="B11" s="48">
        <v>5.4</v>
      </c>
      <c r="C11" s="48">
        <v>5.9</v>
      </c>
      <c r="D11" s="48">
        <v>4.8</v>
      </c>
      <c r="E11" s="48">
        <v>5.2</v>
      </c>
      <c r="F11" s="48">
        <v>5.7</v>
      </c>
      <c r="G11" s="48">
        <v>4.7</v>
      </c>
      <c r="H11" s="48">
        <v>6.6</v>
      </c>
      <c r="I11" s="48">
        <v>7.1</v>
      </c>
      <c r="J11" s="48">
        <v>6.1</v>
      </c>
    </row>
    <row r="12" spans="1:10" ht="12.75">
      <c r="A12" s="25" t="s">
        <v>443</v>
      </c>
      <c r="B12" s="48">
        <v>13.3</v>
      </c>
      <c r="C12" s="48">
        <v>13.8</v>
      </c>
      <c r="D12" s="48">
        <v>12.7</v>
      </c>
      <c r="E12" s="48">
        <v>12.6</v>
      </c>
      <c r="F12" s="48">
        <v>12.9</v>
      </c>
      <c r="G12" s="48">
        <v>12.3</v>
      </c>
      <c r="H12" s="48">
        <v>16.2</v>
      </c>
      <c r="I12" s="48">
        <v>19.6</v>
      </c>
      <c r="J12" s="48">
        <v>13.2</v>
      </c>
    </row>
    <row r="13" spans="1:10" ht="12.75">
      <c r="A13" s="26" t="s">
        <v>444</v>
      </c>
      <c r="B13" s="48">
        <v>44.2</v>
      </c>
      <c r="C13" s="48">
        <v>39.7</v>
      </c>
      <c r="D13" s="48">
        <v>48.7</v>
      </c>
      <c r="E13" s="48">
        <v>39.8</v>
      </c>
      <c r="F13" s="48">
        <v>34.7</v>
      </c>
      <c r="G13" s="48">
        <v>44.8</v>
      </c>
      <c r="H13" s="48">
        <v>75.8</v>
      </c>
      <c r="I13" s="48">
        <v>79.6</v>
      </c>
      <c r="J13" s="48">
        <v>72.9</v>
      </c>
    </row>
    <row r="14" spans="1:10" ht="12.75">
      <c r="A14" s="25" t="s">
        <v>445</v>
      </c>
      <c r="B14" s="48">
        <v>153.5</v>
      </c>
      <c r="C14" s="48">
        <v>153.2</v>
      </c>
      <c r="D14" s="48">
        <v>153.7</v>
      </c>
      <c r="E14" s="48">
        <v>139.5</v>
      </c>
      <c r="F14" s="48">
        <v>134</v>
      </c>
      <c r="G14" s="48">
        <v>144.6</v>
      </c>
      <c r="H14" s="48">
        <v>263.4</v>
      </c>
      <c r="I14" s="48">
        <v>322.5</v>
      </c>
      <c r="J14" s="48">
        <v>216.2</v>
      </c>
    </row>
    <row r="15" spans="1:10" ht="12.75">
      <c r="A15" s="25" t="s">
        <v>446</v>
      </c>
      <c r="B15" s="48">
        <v>461.6</v>
      </c>
      <c r="C15" s="48">
        <v>537</v>
      </c>
      <c r="D15" s="48">
        <v>393.5</v>
      </c>
      <c r="E15" s="48">
        <v>439.7</v>
      </c>
      <c r="F15" s="48">
        <v>504.5</v>
      </c>
      <c r="G15" s="48">
        <v>379.8</v>
      </c>
      <c r="H15" s="48">
        <v>640.5</v>
      </c>
      <c r="I15" s="48">
        <v>802.2</v>
      </c>
      <c r="J15" s="48">
        <v>509.8</v>
      </c>
    </row>
    <row r="16" spans="1:10" ht="12.75">
      <c r="A16" s="25" t="s">
        <v>447</v>
      </c>
      <c r="B16" s="48">
        <v>911.6</v>
      </c>
      <c r="C16" s="48">
        <v>1141.3</v>
      </c>
      <c r="D16" s="48">
        <v>729.4</v>
      </c>
      <c r="E16" s="48">
        <v>877.4</v>
      </c>
      <c r="F16" s="48">
        <v>1081</v>
      </c>
      <c r="G16" s="48">
        <v>713.2</v>
      </c>
      <c r="H16" s="48">
        <v>1234.4</v>
      </c>
      <c r="I16" s="48">
        <v>1700.4</v>
      </c>
      <c r="J16" s="48">
        <v>878.9</v>
      </c>
    </row>
    <row r="17" spans="1:10" ht="12.75">
      <c r="A17" s="25" t="s">
        <v>448</v>
      </c>
      <c r="B17" s="48">
        <v>1341.2</v>
      </c>
      <c r="C17" s="48">
        <v>1851.2</v>
      </c>
      <c r="D17" s="48">
        <v>1024.9</v>
      </c>
      <c r="E17" s="48">
        <v>1331.6</v>
      </c>
      <c r="F17" s="48">
        <v>1829.1</v>
      </c>
      <c r="G17" s="48">
        <v>1023</v>
      </c>
      <c r="H17" s="48">
        <v>1495.8</v>
      </c>
      <c r="I17" s="48">
        <v>2140.4</v>
      </c>
      <c r="J17" s="48">
        <v>1079</v>
      </c>
    </row>
    <row r="18" spans="1:10" ht="12.75">
      <c r="A18" s="33" t="s">
        <v>440</v>
      </c>
      <c r="B18" s="48">
        <v>1391.3</v>
      </c>
      <c r="C18" s="48">
        <v>1934.5</v>
      </c>
      <c r="D18" s="48">
        <v>1153.6</v>
      </c>
      <c r="E18" s="48">
        <v>1406.3</v>
      </c>
      <c r="F18" s="48">
        <v>1959</v>
      </c>
      <c r="G18" s="48">
        <v>1166.6</v>
      </c>
      <c r="H18" s="48">
        <v>1286.5</v>
      </c>
      <c r="I18" s="48">
        <v>1760.9</v>
      </c>
      <c r="J18" s="48">
        <v>1041.5</v>
      </c>
    </row>
    <row r="19" spans="1:10" ht="25.5" customHeight="1">
      <c r="A19" s="51" t="s">
        <v>449</v>
      </c>
      <c r="B19" s="47">
        <v>136.2</v>
      </c>
      <c r="C19" s="47">
        <v>163.1</v>
      </c>
      <c r="D19" s="47">
        <v>116.4</v>
      </c>
      <c r="E19" s="47">
        <v>130.3</v>
      </c>
      <c r="F19" s="47">
        <v>154.1</v>
      </c>
      <c r="G19" s="47">
        <v>112.8</v>
      </c>
      <c r="H19" s="47">
        <v>186.8</v>
      </c>
      <c r="I19" s="47">
        <v>242.8</v>
      </c>
      <c r="J19" s="47">
        <v>144.8</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796875" defaultRowHeight="19.5"/>
  <cols>
    <col min="1" max="1" width="16.09765625" style="2" customWidth="1"/>
    <col min="2" max="16384" width="8.796875" style="2" customWidth="1"/>
  </cols>
  <sheetData>
    <row r="2" spans="1:3" ht="12.75">
      <c r="A2" s="179" t="s">
        <v>673</v>
      </c>
      <c r="B2" s="179"/>
      <c r="C2" s="179"/>
    </row>
    <row r="3" spans="1:3" ht="12.75">
      <c r="A3" s="179" t="s">
        <v>692</v>
      </c>
      <c r="B3" s="179"/>
      <c r="C3" s="179"/>
    </row>
    <row r="4" spans="1:3" ht="12.75">
      <c r="A4" s="179" t="s">
        <v>304</v>
      </c>
      <c r="B4" s="179"/>
      <c r="C4" s="179"/>
    </row>
    <row r="6" spans="1:3" ht="12.75">
      <c r="A6" s="27" t="s">
        <v>677</v>
      </c>
      <c r="B6" s="27" t="s">
        <v>678</v>
      </c>
      <c r="C6" s="27" t="s">
        <v>679</v>
      </c>
    </row>
    <row r="7" spans="1:3" ht="12.75">
      <c r="A7" s="10" t="s">
        <v>296</v>
      </c>
      <c r="B7" s="8">
        <v>2194</v>
      </c>
      <c r="C7" s="9">
        <v>12</v>
      </c>
    </row>
    <row r="8" spans="1:3" ht="12.75">
      <c r="A8" s="10" t="s">
        <v>402</v>
      </c>
      <c r="B8" s="8">
        <v>150</v>
      </c>
      <c r="C8" s="9">
        <v>0.8</v>
      </c>
    </row>
    <row r="9" spans="1:3" ht="12.75">
      <c r="A9" s="10" t="s">
        <v>403</v>
      </c>
      <c r="B9" s="8">
        <v>111</v>
      </c>
      <c r="C9" s="9">
        <v>0.6</v>
      </c>
    </row>
    <row r="10" spans="1:3" ht="12.75">
      <c r="A10" s="10" t="s">
        <v>297</v>
      </c>
      <c r="B10" s="8">
        <v>13493</v>
      </c>
      <c r="C10" s="9">
        <v>73.9</v>
      </c>
    </row>
    <row r="11" spans="1:3" ht="12.75">
      <c r="A11" s="10" t="s">
        <v>298</v>
      </c>
      <c r="B11" s="8">
        <v>104</v>
      </c>
      <c r="C11" s="9">
        <v>0.6</v>
      </c>
    </row>
    <row r="12" spans="1:3" ht="12.75">
      <c r="A12" s="10" t="s">
        <v>680</v>
      </c>
      <c r="B12" s="8">
        <v>1545</v>
      </c>
      <c r="C12" s="9">
        <v>8.5</v>
      </c>
    </row>
    <row r="13" spans="1:3" ht="12.75">
      <c r="A13" s="10" t="s">
        <v>300</v>
      </c>
      <c r="B13" s="8">
        <v>667</v>
      </c>
      <c r="C13" s="9">
        <v>3.7</v>
      </c>
    </row>
    <row r="14" spans="1:3" ht="24" customHeight="1">
      <c r="A14" s="88" t="s">
        <v>301</v>
      </c>
      <c r="B14" s="89">
        <v>18264</v>
      </c>
      <c r="C14" s="90">
        <v>100</v>
      </c>
    </row>
    <row r="16" spans="1:3" ht="24.75" customHeight="1">
      <c r="A16" s="160" t="s">
        <v>384</v>
      </c>
      <c r="B16" s="160"/>
      <c r="C16" s="160"/>
    </row>
  </sheetData>
  <mergeCells count="4">
    <mergeCell ref="A16:C16"/>
    <mergeCell ref="A2:C2"/>
    <mergeCell ref="A3:C3"/>
    <mergeCell ref="A4:C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K58"/>
  <sheetViews>
    <sheetView workbookViewId="0" topLeftCell="A1">
      <selection activeCell="A1" sqref="A1"/>
    </sheetView>
  </sheetViews>
  <sheetFormatPr defaultColWidth="7.69921875" defaultRowHeight="19.5"/>
  <cols>
    <col min="1" max="1" width="8.5" style="2" customWidth="1"/>
    <col min="2" max="16384" width="7.69921875" style="2" customWidth="1"/>
  </cols>
  <sheetData>
    <row r="2" spans="1:11" ht="12.75">
      <c r="A2" s="159" t="s">
        <v>693</v>
      </c>
      <c r="B2" s="159"/>
      <c r="C2" s="159"/>
      <c r="D2" s="159"/>
      <c r="E2" s="159"/>
      <c r="F2" s="159"/>
      <c r="G2" s="159"/>
      <c r="H2" s="159"/>
      <c r="I2" s="159"/>
      <c r="J2" s="159"/>
      <c r="K2" s="159"/>
    </row>
    <row r="3" spans="1:11" ht="12.75">
      <c r="A3" s="159" t="s">
        <v>694</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134.7</v>
      </c>
      <c r="D8" s="87">
        <v>164.7</v>
      </c>
      <c r="E8" s="87">
        <v>110.1</v>
      </c>
      <c r="F8" s="87">
        <v>131.9</v>
      </c>
      <c r="G8" s="87">
        <v>160.2</v>
      </c>
      <c r="H8" s="87">
        <v>109.1</v>
      </c>
      <c r="I8" s="87">
        <v>159.4</v>
      </c>
      <c r="J8" s="87">
        <v>206.6</v>
      </c>
      <c r="K8" s="87">
        <v>117.1</v>
      </c>
    </row>
    <row r="9" spans="1:11" ht="12.75">
      <c r="A9" s="10"/>
      <c r="B9" s="7" t="s">
        <v>313</v>
      </c>
      <c r="C9" s="6">
        <v>131.6</v>
      </c>
      <c r="D9" s="6">
        <v>159</v>
      </c>
      <c r="E9" s="6">
        <v>109.7</v>
      </c>
      <c r="F9" s="6">
        <v>128.6</v>
      </c>
      <c r="G9" s="6">
        <v>154.8</v>
      </c>
      <c r="H9" s="6">
        <v>107.9</v>
      </c>
      <c r="I9" s="6">
        <v>158.3</v>
      </c>
      <c r="J9" s="6">
        <v>197.3</v>
      </c>
      <c r="K9" s="6">
        <v>123.7</v>
      </c>
    </row>
    <row r="10" spans="1:11" ht="12.75">
      <c r="A10" s="10"/>
      <c r="B10" s="7" t="s">
        <v>314</v>
      </c>
      <c r="C10" s="6">
        <v>133.8</v>
      </c>
      <c r="D10" s="6">
        <v>163.2</v>
      </c>
      <c r="E10" s="6">
        <v>111</v>
      </c>
      <c r="F10" s="6">
        <v>130.6</v>
      </c>
      <c r="G10" s="6">
        <v>159.3</v>
      </c>
      <c r="H10" s="6">
        <v>108.6</v>
      </c>
      <c r="I10" s="6">
        <v>161.2</v>
      </c>
      <c r="J10" s="6">
        <v>196.6</v>
      </c>
      <c r="K10" s="6">
        <v>130.9</v>
      </c>
    </row>
    <row r="11" spans="1:11" ht="12.75">
      <c r="A11" s="10"/>
      <c r="B11" s="7" t="s">
        <v>315</v>
      </c>
      <c r="C11" s="6">
        <v>133.8</v>
      </c>
      <c r="D11" s="6">
        <v>163.1</v>
      </c>
      <c r="E11" s="6">
        <v>110.7</v>
      </c>
      <c r="F11" s="6">
        <v>130.7</v>
      </c>
      <c r="G11" s="6">
        <v>158.7</v>
      </c>
      <c r="H11" s="6">
        <v>108.9</v>
      </c>
      <c r="I11" s="6">
        <v>159.9</v>
      </c>
      <c r="J11" s="6">
        <v>202.3</v>
      </c>
      <c r="K11" s="6">
        <v>123.9</v>
      </c>
    </row>
    <row r="12" spans="1:11" ht="12.75">
      <c r="A12" s="10"/>
      <c r="B12" s="7" t="s">
        <v>316</v>
      </c>
      <c r="C12" s="6">
        <v>131.9</v>
      </c>
      <c r="D12" s="6">
        <v>160.6</v>
      </c>
      <c r="E12" s="6">
        <v>109.6</v>
      </c>
      <c r="F12" s="6">
        <v>129</v>
      </c>
      <c r="G12" s="6">
        <v>156.1</v>
      </c>
      <c r="H12" s="6">
        <v>108.2</v>
      </c>
      <c r="I12" s="6">
        <v>155.9</v>
      </c>
      <c r="J12" s="6">
        <v>198.7</v>
      </c>
      <c r="K12" s="6">
        <v>119.8</v>
      </c>
    </row>
    <row r="13" spans="1:11" ht="12.75">
      <c r="A13" s="10"/>
      <c r="B13" s="10"/>
      <c r="C13" s="9"/>
      <c r="D13" s="9"/>
      <c r="E13" s="9"/>
      <c r="F13" s="6"/>
      <c r="G13" s="6"/>
      <c r="H13" s="6"/>
      <c r="I13" s="6"/>
      <c r="J13" s="6"/>
      <c r="K13" s="6"/>
    </row>
    <row r="14" spans="1:11" ht="12.75">
      <c r="A14" s="10"/>
      <c r="B14" s="7" t="s">
        <v>317</v>
      </c>
      <c r="C14" s="6">
        <v>131.7</v>
      </c>
      <c r="D14" s="6">
        <v>161.6</v>
      </c>
      <c r="E14" s="6">
        <v>108.9</v>
      </c>
      <c r="F14" s="6">
        <v>128.1</v>
      </c>
      <c r="G14" s="6">
        <v>155.4</v>
      </c>
      <c r="H14" s="6">
        <v>107.7</v>
      </c>
      <c r="I14" s="6">
        <v>162.1</v>
      </c>
      <c r="J14" s="6">
        <v>215.2</v>
      </c>
      <c r="K14" s="6">
        <v>117.7</v>
      </c>
    </row>
    <row r="15" spans="1:11" ht="12.75">
      <c r="A15" s="10"/>
      <c r="B15" s="7" t="s">
        <v>318</v>
      </c>
      <c r="C15" s="6">
        <v>134.1</v>
      </c>
      <c r="D15" s="6">
        <v>165.5</v>
      </c>
      <c r="E15" s="6">
        <v>110.2</v>
      </c>
      <c r="F15" s="6">
        <v>130.7</v>
      </c>
      <c r="G15" s="6">
        <v>159.6</v>
      </c>
      <c r="H15" s="6">
        <v>109</v>
      </c>
      <c r="I15" s="6">
        <v>163</v>
      </c>
      <c r="J15" s="6">
        <v>215.8</v>
      </c>
      <c r="K15" s="6">
        <v>119.1</v>
      </c>
    </row>
    <row r="16" spans="1:11" ht="12.75">
      <c r="A16" s="26" t="s">
        <v>338</v>
      </c>
      <c r="B16" s="7" t="s">
        <v>319</v>
      </c>
      <c r="C16" s="6">
        <v>134.5</v>
      </c>
      <c r="D16" s="6">
        <v>168.8</v>
      </c>
      <c r="E16" s="6">
        <v>108.5</v>
      </c>
      <c r="F16" s="6">
        <v>130.5</v>
      </c>
      <c r="G16" s="6">
        <v>162.5</v>
      </c>
      <c r="H16" s="6">
        <v>106.5</v>
      </c>
      <c r="I16" s="6">
        <v>168.6</v>
      </c>
      <c r="J16" s="6">
        <v>222.1</v>
      </c>
      <c r="K16" s="6">
        <v>125.1</v>
      </c>
    </row>
    <row r="17" spans="1:11" ht="12.75">
      <c r="A17" s="10"/>
      <c r="B17" s="7" t="s">
        <v>320</v>
      </c>
      <c r="C17" s="6">
        <v>133.7</v>
      </c>
      <c r="D17" s="6">
        <v>166.7</v>
      </c>
      <c r="E17" s="6">
        <v>109.2</v>
      </c>
      <c r="F17" s="6">
        <v>130.2</v>
      </c>
      <c r="G17" s="6">
        <v>160.7</v>
      </c>
      <c r="H17" s="6">
        <v>107.8</v>
      </c>
      <c r="I17" s="6">
        <v>162.1</v>
      </c>
      <c r="J17" s="6">
        <v>217.1</v>
      </c>
      <c r="K17" s="6">
        <v>118.1</v>
      </c>
    </row>
    <row r="18" spans="1:11" ht="12.75">
      <c r="A18" s="10"/>
      <c r="B18" s="7" t="s">
        <v>321</v>
      </c>
      <c r="C18" s="6">
        <v>131.8</v>
      </c>
      <c r="D18" s="6">
        <v>165.2</v>
      </c>
      <c r="E18" s="6">
        <v>107</v>
      </c>
      <c r="F18" s="6">
        <v>128.2</v>
      </c>
      <c r="G18" s="6">
        <v>160</v>
      </c>
      <c r="H18" s="6">
        <v>105</v>
      </c>
      <c r="I18" s="6">
        <v>160.6</v>
      </c>
      <c r="J18" s="6">
        <v>208.6</v>
      </c>
      <c r="K18" s="6">
        <v>122.2</v>
      </c>
    </row>
    <row r="19" spans="1:11" ht="12.75">
      <c r="A19" s="10"/>
      <c r="B19" s="10"/>
      <c r="C19" s="9"/>
      <c r="D19" s="9"/>
      <c r="E19" s="6"/>
      <c r="F19" s="6"/>
      <c r="G19" s="6"/>
      <c r="H19" s="6"/>
      <c r="I19" s="6"/>
      <c r="J19" s="6"/>
      <c r="K19" s="6"/>
    </row>
    <row r="20" spans="1:11" ht="12.75">
      <c r="A20" s="10"/>
      <c r="B20" s="7" t="s">
        <v>322</v>
      </c>
      <c r="C20" s="6">
        <v>134.4</v>
      </c>
      <c r="D20" s="6">
        <v>167.8</v>
      </c>
      <c r="E20" s="6">
        <v>109.7</v>
      </c>
      <c r="F20" s="6">
        <v>130.7</v>
      </c>
      <c r="G20" s="6">
        <v>161.8</v>
      </c>
      <c r="H20" s="6">
        <v>107.9</v>
      </c>
      <c r="I20" s="6">
        <v>163.9</v>
      </c>
      <c r="J20" s="6">
        <v>216.6</v>
      </c>
      <c r="K20" s="6">
        <v>122.2</v>
      </c>
    </row>
    <row r="21" spans="1:11" ht="12.75">
      <c r="A21" s="10"/>
      <c r="B21" s="7" t="s">
        <v>323</v>
      </c>
      <c r="C21" s="6">
        <v>132.4</v>
      </c>
      <c r="D21" s="6">
        <v>160.7</v>
      </c>
      <c r="E21" s="6">
        <v>113</v>
      </c>
      <c r="F21" s="6">
        <v>129</v>
      </c>
      <c r="G21" s="6">
        <v>154.2</v>
      </c>
      <c r="H21" s="6">
        <v>111.5</v>
      </c>
      <c r="I21" s="6">
        <v>161.6</v>
      </c>
      <c r="J21" s="6">
        <v>212</v>
      </c>
      <c r="K21" s="6">
        <v>123.1</v>
      </c>
    </row>
    <row r="22" spans="1:11" ht="12.75">
      <c r="A22" s="10"/>
      <c r="B22" s="7" t="s">
        <v>324</v>
      </c>
      <c r="C22" s="6">
        <v>134.5</v>
      </c>
      <c r="D22" s="6">
        <v>165.9</v>
      </c>
      <c r="E22" s="6">
        <v>113.1</v>
      </c>
      <c r="F22" s="6">
        <v>132.2</v>
      </c>
      <c r="G22" s="6">
        <v>160.7</v>
      </c>
      <c r="H22" s="6">
        <v>112.3</v>
      </c>
      <c r="I22" s="6">
        <v>157.2</v>
      </c>
      <c r="J22" s="6">
        <v>206.5</v>
      </c>
      <c r="K22" s="6">
        <v>119.6</v>
      </c>
    </row>
    <row r="23" spans="1:11" ht="12.75">
      <c r="A23" s="10"/>
      <c r="B23" s="7" t="s">
        <v>325</v>
      </c>
      <c r="C23" s="6">
        <v>134.3</v>
      </c>
      <c r="D23" s="6">
        <v>166.8</v>
      </c>
      <c r="E23" s="6">
        <v>112.4</v>
      </c>
      <c r="F23" s="6">
        <v>131.5</v>
      </c>
      <c r="G23" s="6">
        <v>160.8</v>
      </c>
      <c r="H23" s="6">
        <v>111.2</v>
      </c>
      <c r="I23" s="6">
        <v>160.4</v>
      </c>
      <c r="J23" s="6">
        <v>212.7</v>
      </c>
      <c r="K23" s="6">
        <v>120.3</v>
      </c>
    </row>
    <row r="24" spans="1:11" ht="12.75">
      <c r="A24" s="10"/>
      <c r="B24" s="7" t="s">
        <v>326</v>
      </c>
      <c r="C24" s="6">
        <v>137.2</v>
      </c>
      <c r="D24" s="6">
        <v>169.2</v>
      </c>
      <c r="E24" s="6">
        <v>115</v>
      </c>
      <c r="F24" s="6">
        <v>133</v>
      </c>
      <c r="G24" s="6">
        <v>161.5</v>
      </c>
      <c r="H24" s="6">
        <v>113.1</v>
      </c>
      <c r="I24" s="6">
        <v>172</v>
      </c>
      <c r="J24" s="6">
        <v>230.2</v>
      </c>
      <c r="K24" s="6">
        <v>127.7</v>
      </c>
    </row>
    <row r="25" spans="1:11" ht="12.75">
      <c r="A25" s="10"/>
      <c r="B25" s="10"/>
      <c r="C25" s="9"/>
      <c r="D25" s="9"/>
      <c r="E25" s="9"/>
      <c r="F25" s="6"/>
      <c r="G25" s="6"/>
      <c r="H25" s="6"/>
      <c r="I25" s="6"/>
      <c r="J25" s="6"/>
      <c r="K25" s="6"/>
    </row>
    <row r="26" spans="1:11" ht="12.75">
      <c r="A26" s="10"/>
      <c r="B26" s="7" t="s">
        <v>327</v>
      </c>
      <c r="C26" s="6">
        <v>137.5</v>
      </c>
      <c r="D26" s="6">
        <v>167.9</v>
      </c>
      <c r="E26" s="6">
        <v>115.9</v>
      </c>
      <c r="F26" s="6">
        <v>133.2</v>
      </c>
      <c r="G26" s="6">
        <v>161.2</v>
      </c>
      <c r="H26" s="6">
        <v>113.5</v>
      </c>
      <c r="I26" s="6">
        <v>171.7</v>
      </c>
      <c r="J26" s="6">
        <v>222.7</v>
      </c>
      <c r="K26" s="6">
        <v>133.1</v>
      </c>
    </row>
    <row r="27" spans="1:11" ht="12.75">
      <c r="A27" s="10"/>
      <c r="B27" s="7" t="s">
        <v>328</v>
      </c>
      <c r="C27" s="6">
        <v>136.4</v>
      </c>
      <c r="D27" s="6">
        <v>168.3</v>
      </c>
      <c r="E27" s="6">
        <v>113.1</v>
      </c>
      <c r="F27" s="6">
        <v>131.1</v>
      </c>
      <c r="G27" s="6">
        <v>160.7</v>
      </c>
      <c r="H27" s="6">
        <v>109.8</v>
      </c>
      <c r="I27" s="6">
        <v>176.6</v>
      </c>
      <c r="J27" s="6">
        <v>230.2</v>
      </c>
      <c r="K27" s="6">
        <v>135.9</v>
      </c>
    </row>
    <row r="28" spans="1:11" ht="12.75">
      <c r="A28" s="10"/>
      <c r="B28" s="7" t="s">
        <v>329</v>
      </c>
      <c r="C28" s="6">
        <v>136.9</v>
      </c>
      <c r="D28" s="6">
        <v>165.4</v>
      </c>
      <c r="E28" s="6">
        <v>116.2</v>
      </c>
      <c r="F28" s="6">
        <v>132.3</v>
      </c>
      <c r="G28" s="6">
        <v>158.7</v>
      </c>
      <c r="H28" s="6">
        <v>113.4</v>
      </c>
      <c r="I28" s="6">
        <v>172.4</v>
      </c>
      <c r="J28" s="6">
        <v>221</v>
      </c>
      <c r="K28" s="6">
        <v>136.4</v>
      </c>
    </row>
    <row r="29" spans="1:11" ht="12.75">
      <c r="A29" s="10"/>
      <c r="B29" s="7" t="s">
        <v>330</v>
      </c>
      <c r="C29" s="6">
        <v>136</v>
      </c>
      <c r="D29" s="6">
        <v>164.2</v>
      </c>
      <c r="E29" s="6">
        <v>115.2</v>
      </c>
      <c r="F29" s="6">
        <v>130.3</v>
      </c>
      <c r="G29" s="6">
        <v>156.7</v>
      </c>
      <c r="H29" s="6">
        <v>110.9</v>
      </c>
      <c r="I29" s="6">
        <v>179.5</v>
      </c>
      <c r="J29" s="6">
        <v>225.2</v>
      </c>
      <c r="K29" s="6">
        <v>145</v>
      </c>
    </row>
    <row r="30" spans="1:11" ht="12.75">
      <c r="A30" s="10"/>
      <c r="B30" s="7" t="s">
        <v>331</v>
      </c>
      <c r="C30" s="6">
        <v>136.2</v>
      </c>
      <c r="D30" s="6">
        <v>163.1</v>
      </c>
      <c r="E30" s="6">
        <v>116.4</v>
      </c>
      <c r="F30" s="6">
        <v>130.3</v>
      </c>
      <c r="G30" s="6">
        <v>154.1</v>
      </c>
      <c r="H30" s="6">
        <v>112.8</v>
      </c>
      <c r="I30" s="6">
        <v>182.3</v>
      </c>
      <c r="J30" s="6">
        <v>236.1</v>
      </c>
      <c r="K30" s="6">
        <v>141.6</v>
      </c>
    </row>
    <row r="31" spans="1:11" ht="12.75">
      <c r="A31" s="42"/>
      <c r="B31" s="42"/>
      <c r="C31" s="91"/>
      <c r="D31" s="91"/>
      <c r="E31" s="91"/>
      <c r="F31" s="91"/>
      <c r="G31" s="91"/>
      <c r="H31" s="91"/>
      <c r="I31" s="91"/>
      <c r="J31" s="91"/>
      <c r="K31" s="91"/>
    </row>
    <row r="32" spans="1:11" ht="12.75">
      <c r="A32" s="10"/>
      <c r="B32" s="7" t="s">
        <v>312</v>
      </c>
      <c r="C32" s="87">
        <v>129.9</v>
      </c>
      <c r="D32" s="87">
        <v>157.4</v>
      </c>
      <c r="E32" s="87">
        <v>108.8</v>
      </c>
      <c r="F32" s="87">
        <v>127.8</v>
      </c>
      <c r="G32" s="87">
        <v>154.3</v>
      </c>
      <c r="H32" s="87">
        <v>107.6</v>
      </c>
      <c r="I32" s="87">
        <v>148.3</v>
      </c>
      <c r="J32" s="87">
        <v>185.3</v>
      </c>
      <c r="K32" s="87">
        <v>117.6</v>
      </c>
    </row>
    <row r="33" spans="1:11" ht="12.75">
      <c r="A33" s="10"/>
      <c r="B33" s="7" t="s">
        <v>313</v>
      </c>
      <c r="C33" s="6">
        <v>129.3</v>
      </c>
      <c r="D33" s="6">
        <v>157.6</v>
      </c>
      <c r="E33" s="6">
        <v>108</v>
      </c>
      <c r="F33" s="6">
        <v>126.9</v>
      </c>
      <c r="G33" s="6">
        <v>154.5</v>
      </c>
      <c r="H33" s="6">
        <v>106.2</v>
      </c>
      <c r="I33" s="6">
        <v>150.7</v>
      </c>
      <c r="J33" s="6">
        <v>186</v>
      </c>
      <c r="K33" s="6">
        <v>121.7</v>
      </c>
    </row>
    <row r="34" spans="1:11" ht="12.75">
      <c r="A34" s="10"/>
      <c r="B34" s="7" t="s">
        <v>314</v>
      </c>
      <c r="C34" s="6">
        <v>130.1</v>
      </c>
      <c r="D34" s="6">
        <v>159.2</v>
      </c>
      <c r="E34" s="6">
        <v>108.2</v>
      </c>
      <c r="F34" s="6">
        <v>127.6</v>
      </c>
      <c r="G34" s="6">
        <v>155.7</v>
      </c>
      <c r="H34" s="6">
        <v>106.8</v>
      </c>
      <c r="I34" s="6">
        <v>151.1</v>
      </c>
      <c r="J34" s="6">
        <v>190.7</v>
      </c>
      <c r="K34" s="6">
        <v>119.1</v>
      </c>
    </row>
    <row r="35" spans="1:11" ht="12.75">
      <c r="A35" s="10"/>
      <c r="B35" s="7" t="s">
        <v>315</v>
      </c>
      <c r="C35" s="6">
        <v>129.7</v>
      </c>
      <c r="D35" s="6">
        <v>159.2</v>
      </c>
      <c r="E35" s="6">
        <v>107.8</v>
      </c>
      <c r="F35" s="6">
        <v>126.9</v>
      </c>
      <c r="G35" s="6">
        <v>155.3</v>
      </c>
      <c r="H35" s="6">
        <v>105.9</v>
      </c>
      <c r="I35" s="6">
        <v>154.7</v>
      </c>
      <c r="J35" s="6">
        <v>195.1</v>
      </c>
      <c r="K35" s="6">
        <v>122.6</v>
      </c>
    </row>
    <row r="36" spans="1:11" ht="12.75">
      <c r="A36" s="10"/>
      <c r="B36" s="7" t="s">
        <v>316</v>
      </c>
      <c r="C36" s="6">
        <v>130.7</v>
      </c>
      <c r="D36" s="6">
        <v>161.2</v>
      </c>
      <c r="E36" s="6">
        <v>108.1</v>
      </c>
      <c r="F36" s="6">
        <v>127.9</v>
      </c>
      <c r="G36" s="6">
        <v>157.1</v>
      </c>
      <c r="H36" s="6">
        <v>106.5</v>
      </c>
      <c r="I36" s="6">
        <v>154.7</v>
      </c>
      <c r="J36" s="6">
        <v>198.2</v>
      </c>
      <c r="K36" s="6">
        <v>120.2</v>
      </c>
    </row>
    <row r="37" spans="1:11" ht="12.75">
      <c r="A37" s="10"/>
      <c r="B37" s="10"/>
      <c r="C37" s="6"/>
      <c r="D37" s="6"/>
      <c r="E37" s="6"/>
      <c r="F37" s="6"/>
      <c r="G37" s="6"/>
      <c r="H37" s="6"/>
      <c r="I37" s="6"/>
      <c r="J37" s="6"/>
      <c r="K37" s="6"/>
    </row>
    <row r="38" spans="1:11" ht="12.75">
      <c r="A38" s="10"/>
      <c r="B38" s="7" t="s">
        <v>317</v>
      </c>
      <c r="C38" s="6">
        <v>129.4</v>
      </c>
      <c r="D38" s="6">
        <v>160.1</v>
      </c>
      <c r="E38" s="6">
        <v>106.8</v>
      </c>
      <c r="F38" s="6">
        <v>126.7</v>
      </c>
      <c r="G38" s="6">
        <v>155.8</v>
      </c>
      <c r="H38" s="6">
        <v>105.6</v>
      </c>
      <c r="I38" s="6">
        <v>152.7</v>
      </c>
      <c r="J38" s="6">
        <v>198.8</v>
      </c>
      <c r="K38" s="6">
        <v>116.2</v>
      </c>
    </row>
    <row r="39" spans="1:11" ht="12.75">
      <c r="A39" s="10"/>
      <c r="B39" s="7" t="s">
        <v>318</v>
      </c>
      <c r="C39" s="6">
        <v>130.6</v>
      </c>
      <c r="D39" s="6">
        <v>161.7</v>
      </c>
      <c r="E39" s="6">
        <v>107.8</v>
      </c>
      <c r="F39" s="6">
        <v>127.9</v>
      </c>
      <c r="G39" s="6">
        <v>157.3</v>
      </c>
      <c r="H39" s="6">
        <v>106.7</v>
      </c>
      <c r="I39" s="6">
        <v>153.5</v>
      </c>
      <c r="J39" s="6">
        <v>201</v>
      </c>
      <c r="K39" s="6">
        <v>116.2</v>
      </c>
    </row>
    <row r="40" spans="1:11" ht="12.75">
      <c r="A40" s="26" t="s">
        <v>339</v>
      </c>
      <c r="B40" s="7" t="s">
        <v>319</v>
      </c>
      <c r="C40" s="6">
        <v>131</v>
      </c>
      <c r="D40" s="6">
        <v>162.6</v>
      </c>
      <c r="E40" s="6">
        <v>108</v>
      </c>
      <c r="F40" s="6">
        <v>128</v>
      </c>
      <c r="G40" s="6">
        <v>158</v>
      </c>
      <c r="H40" s="6">
        <v>106.5</v>
      </c>
      <c r="I40" s="6">
        <v>156</v>
      </c>
      <c r="J40" s="6">
        <v>204</v>
      </c>
      <c r="K40" s="6">
        <v>118.7</v>
      </c>
    </row>
    <row r="41" spans="1:11" ht="12.75">
      <c r="A41" s="10"/>
      <c r="B41" s="7" t="s">
        <v>320</v>
      </c>
      <c r="C41" s="6">
        <v>131.6</v>
      </c>
      <c r="D41" s="6">
        <v>163.7</v>
      </c>
      <c r="E41" s="6">
        <v>108.3</v>
      </c>
      <c r="F41" s="6">
        <v>128.7</v>
      </c>
      <c r="G41" s="6">
        <v>159</v>
      </c>
      <c r="H41" s="6">
        <v>107</v>
      </c>
      <c r="I41" s="6">
        <v>155.5</v>
      </c>
      <c r="J41" s="6">
        <v>204.6</v>
      </c>
      <c r="K41" s="6">
        <v>117.7</v>
      </c>
    </row>
    <row r="42" spans="1:11" ht="12.75">
      <c r="A42" s="10"/>
      <c r="B42" s="7" t="s">
        <v>321</v>
      </c>
      <c r="C42" s="6">
        <v>130.8</v>
      </c>
      <c r="D42" s="6">
        <v>163.4</v>
      </c>
      <c r="E42" s="6">
        <v>107.1</v>
      </c>
      <c r="F42" s="6">
        <v>127.8</v>
      </c>
      <c r="G42" s="6">
        <v>158.7</v>
      </c>
      <c r="H42" s="6">
        <v>105.7</v>
      </c>
      <c r="I42" s="6">
        <v>155.1</v>
      </c>
      <c r="J42" s="6">
        <v>204.2</v>
      </c>
      <c r="K42" s="6">
        <v>117.8</v>
      </c>
    </row>
    <row r="43" spans="1:11" ht="12.75">
      <c r="A43" s="10"/>
      <c r="B43" s="10"/>
      <c r="C43" s="6"/>
      <c r="D43" s="6"/>
      <c r="E43" s="6"/>
      <c r="F43" s="6"/>
      <c r="G43" s="6"/>
      <c r="H43" s="6"/>
      <c r="I43" s="9"/>
      <c r="J43" s="6"/>
      <c r="K43" s="6"/>
    </row>
    <row r="44" spans="1:11" ht="12.75">
      <c r="A44" s="10"/>
      <c r="B44" s="7" t="s">
        <v>322</v>
      </c>
      <c r="C44" s="6">
        <v>132.8</v>
      </c>
      <c r="D44" s="6">
        <v>165.5</v>
      </c>
      <c r="E44" s="6">
        <v>109.2</v>
      </c>
      <c r="F44" s="6">
        <v>129.6</v>
      </c>
      <c r="G44" s="6">
        <v>160.5</v>
      </c>
      <c r="H44" s="6">
        <v>107.7</v>
      </c>
      <c r="I44" s="6">
        <v>158.2</v>
      </c>
      <c r="J44" s="6">
        <v>209</v>
      </c>
      <c r="K44" s="6">
        <v>120.2</v>
      </c>
    </row>
    <row r="45" spans="1:11" ht="12.75">
      <c r="A45" s="10"/>
      <c r="B45" s="7" t="s">
        <v>323</v>
      </c>
      <c r="C45" s="6">
        <v>131.6</v>
      </c>
      <c r="D45" s="6">
        <v>163.7</v>
      </c>
      <c r="E45" s="6">
        <v>108.6</v>
      </c>
      <c r="F45" s="6">
        <v>128.5</v>
      </c>
      <c r="G45" s="6">
        <v>158.3</v>
      </c>
      <c r="H45" s="6">
        <v>107.2</v>
      </c>
      <c r="I45" s="6">
        <v>156.7</v>
      </c>
      <c r="J45" s="6">
        <v>209.4</v>
      </c>
      <c r="K45" s="6">
        <v>117.5</v>
      </c>
    </row>
    <row r="46" spans="1:11" ht="12.75">
      <c r="A46" s="10"/>
      <c r="B46" s="7" t="s">
        <v>324</v>
      </c>
      <c r="C46" s="6">
        <v>132.5</v>
      </c>
      <c r="D46" s="6">
        <v>164.8</v>
      </c>
      <c r="E46" s="6">
        <v>109.5</v>
      </c>
      <c r="F46" s="6">
        <v>129.4</v>
      </c>
      <c r="G46" s="6">
        <v>159.4</v>
      </c>
      <c r="H46" s="6">
        <v>108.2</v>
      </c>
      <c r="I46" s="6">
        <v>157</v>
      </c>
      <c r="J46" s="6">
        <v>210.1</v>
      </c>
      <c r="K46" s="6">
        <v>117.9</v>
      </c>
    </row>
    <row r="47" spans="1:11" ht="12.75">
      <c r="A47" s="10"/>
      <c r="B47" s="7" t="s">
        <v>325</v>
      </c>
      <c r="C47" s="6">
        <v>132.6</v>
      </c>
      <c r="D47" s="6">
        <v>164.3</v>
      </c>
      <c r="E47" s="6">
        <v>109.9</v>
      </c>
      <c r="F47" s="6">
        <v>129.4</v>
      </c>
      <c r="G47" s="6">
        <v>158.9</v>
      </c>
      <c r="H47" s="6">
        <v>108.5</v>
      </c>
      <c r="I47" s="6">
        <v>156.8</v>
      </c>
      <c r="J47" s="6">
        <v>208.4</v>
      </c>
      <c r="K47" s="6">
        <v>118.6</v>
      </c>
    </row>
    <row r="48" spans="1:11" ht="12.75">
      <c r="A48" s="10"/>
      <c r="B48" s="7" t="s">
        <v>326</v>
      </c>
      <c r="C48" s="6">
        <v>133.5</v>
      </c>
      <c r="D48" s="6">
        <v>164.6</v>
      </c>
      <c r="E48" s="6">
        <v>111.1</v>
      </c>
      <c r="F48" s="6">
        <v>130.2</v>
      </c>
      <c r="G48" s="6">
        <v>159</v>
      </c>
      <c r="H48" s="6">
        <v>109.9</v>
      </c>
      <c r="I48" s="6">
        <v>157.8</v>
      </c>
      <c r="J48" s="6">
        <v>209.7</v>
      </c>
      <c r="K48" s="6">
        <v>119.4</v>
      </c>
    </row>
    <row r="49" spans="1:11" ht="12.75">
      <c r="A49" s="10"/>
      <c r="B49" s="10"/>
      <c r="C49" s="6"/>
      <c r="D49" s="6"/>
      <c r="E49" s="6"/>
      <c r="F49" s="6"/>
      <c r="G49" s="6"/>
      <c r="H49" s="6"/>
      <c r="I49" s="6"/>
      <c r="J49" s="6"/>
      <c r="K49" s="6"/>
    </row>
    <row r="50" spans="1:11" ht="12.75">
      <c r="A50" s="10"/>
      <c r="B50" s="7" t="s">
        <v>327</v>
      </c>
      <c r="C50" s="6">
        <v>133.6</v>
      </c>
      <c r="D50" s="6">
        <v>164.5</v>
      </c>
      <c r="E50" s="6">
        <v>111.4</v>
      </c>
      <c r="F50" s="6">
        <v>130.7</v>
      </c>
      <c r="G50" s="6">
        <v>159.2</v>
      </c>
      <c r="H50" s="6">
        <v>110.3</v>
      </c>
      <c r="I50" s="6">
        <v>155.7</v>
      </c>
      <c r="J50" s="6">
        <v>206.5</v>
      </c>
      <c r="K50" s="6">
        <v>118.3</v>
      </c>
    </row>
    <row r="51" spans="1:11" ht="12.75">
      <c r="A51" s="10"/>
      <c r="B51" s="7" t="s">
        <v>328</v>
      </c>
      <c r="C51" s="6">
        <v>133.2</v>
      </c>
      <c r="D51" s="6">
        <v>163.6</v>
      </c>
      <c r="E51" s="6">
        <v>111.4</v>
      </c>
      <c r="F51" s="6">
        <v>130.4</v>
      </c>
      <c r="G51" s="6">
        <v>158.8</v>
      </c>
      <c r="H51" s="6">
        <v>110.1</v>
      </c>
      <c r="I51" s="6">
        <v>154.1</v>
      </c>
      <c r="J51" s="6">
        <v>202.2</v>
      </c>
      <c r="K51" s="6">
        <v>118.8</v>
      </c>
    </row>
    <row r="52" spans="1:11" ht="12.75">
      <c r="A52" s="10"/>
      <c r="B52" s="7" t="s">
        <v>329</v>
      </c>
      <c r="C52" s="6">
        <v>132.9</v>
      </c>
      <c r="D52" s="6">
        <v>163.2</v>
      </c>
      <c r="E52" s="6">
        <v>111</v>
      </c>
      <c r="F52" s="6">
        <v>130.1</v>
      </c>
      <c r="G52" s="6">
        <v>158.4</v>
      </c>
      <c r="H52" s="6">
        <v>109.7</v>
      </c>
      <c r="I52" s="6">
        <v>153</v>
      </c>
      <c r="J52" s="6">
        <v>200.2</v>
      </c>
      <c r="K52" s="6">
        <v>118.4</v>
      </c>
    </row>
    <row r="53" spans="1:11" ht="12.75">
      <c r="A53" s="10"/>
      <c r="B53" s="7" t="s">
        <v>330</v>
      </c>
      <c r="C53" s="6">
        <v>132.7</v>
      </c>
      <c r="D53" s="6">
        <v>162.4</v>
      </c>
      <c r="E53" s="6">
        <v>111.2</v>
      </c>
      <c r="F53" s="6">
        <v>130</v>
      </c>
      <c r="G53" s="6">
        <v>157.6</v>
      </c>
      <c r="H53" s="6">
        <v>110.1</v>
      </c>
      <c r="I53" s="6">
        <v>151.9</v>
      </c>
      <c r="J53" s="6">
        <v>198.9</v>
      </c>
      <c r="K53" s="6">
        <v>117.6</v>
      </c>
    </row>
    <row r="54" spans="1:11" ht="12.75">
      <c r="A54" s="42"/>
      <c r="B54" s="4" t="s">
        <v>331</v>
      </c>
      <c r="C54" s="91">
        <v>133.7</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71"/>
  <sheetViews>
    <sheetView workbookViewId="0" topLeftCell="A1">
      <selection activeCell="A2" sqref="A2:D4"/>
    </sheetView>
  </sheetViews>
  <sheetFormatPr defaultColWidth="7.69921875" defaultRowHeight="19.5"/>
  <cols>
    <col min="1" max="1" width="8.5" style="2" customWidth="1"/>
    <col min="2" max="2" width="46.8984375" style="2" customWidth="1"/>
    <col min="3" max="3" width="6.09765625" style="2" customWidth="1"/>
    <col min="4" max="5" width="7.69921875" style="2" customWidth="1"/>
    <col min="6" max="6" width="8.5" style="2" customWidth="1"/>
    <col min="7" max="7" width="1.2890625" style="2" customWidth="1"/>
    <col min="8" max="10" width="7.69921875" style="2" customWidth="1"/>
    <col min="11" max="11" width="1.2890625" style="2" customWidth="1"/>
    <col min="12" max="16384" width="7.69921875" style="2" customWidth="1"/>
  </cols>
  <sheetData>
    <row r="1" ht="12.75">
      <c r="A1" s="38"/>
    </row>
    <row r="2" spans="1:6" ht="12.75">
      <c r="A2" s="159" t="s">
        <v>710</v>
      </c>
      <c r="B2" s="159"/>
      <c r="C2" s="159"/>
      <c r="D2" s="159"/>
      <c r="F2" s="38">
        <v>32741.849710648148</v>
      </c>
    </row>
    <row r="3" spans="1:4" ht="12.75">
      <c r="A3" s="159" t="s">
        <v>695</v>
      </c>
      <c r="B3" s="159"/>
      <c r="C3" s="159"/>
      <c r="D3" s="159"/>
    </row>
    <row r="4" spans="1:4" ht="12.75">
      <c r="A4" s="159" t="s">
        <v>304</v>
      </c>
      <c r="B4" s="159"/>
      <c r="C4" s="159"/>
      <c r="D4" s="159"/>
    </row>
    <row r="6" spans="1:4" ht="38.25">
      <c r="A6" s="34" t="s">
        <v>683</v>
      </c>
      <c r="B6" s="51" t="s">
        <v>460</v>
      </c>
      <c r="C6" s="34" t="s">
        <v>684</v>
      </c>
      <c r="D6" s="51" t="s">
        <v>679</v>
      </c>
    </row>
    <row r="7" spans="1:4" ht="12.75">
      <c r="A7" s="41"/>
      <c r="B7" s="41"/>
      <c r="C7" s="41"/>
      <c r="D7" s="41"/>
    </row>
    <row r="8" spans="1:4" ht="12.75">
      <c r="A8" s="7" t="s">
        <v>587</v>
      </c>
      <c r="B8" s="26" t="s">
        <v>588</v>
      </c>
      <c r="C8" s="5">
        <v>4956</v>
      </c>
      <c r="D8" s="6">
        <v>27.135348226018397</v>
      </c>
    </row>
    <row r="9" spans="1:4" ht="12.75">
      <c r="A9" s="7" t="s">
        <v>589</v>
      </c>
      <c r="B9" s="26" t="s">
        <v>590</v>
      </c>
      <c r="C9" s="5">
        <v>1663</v>
      </c>
      <c r="D9" s="6">
        <v>9.105343845816908</v>
      </c>
    </row>
    <row r="10" spans="1:4" ht="12.75">
      <c r="A10" s="7" t="s">
        <v>591</v>
      </c>
      <c r="B10" s="26" t="s">
        <v>592</v>
      </c>
      <c r="C10" s="5">
        <v>1641</v>
      </c>
      <c r="D10" s="6">
        <v>8.984888304862023</v>
      </c>
    </row>
    <row r="11" spans="1:4" ht="12.75">
      <c r="A11" s="7" t="s">
        <v>593</v>
      </c>
      <c r="B11" s="26" t="s">
        <v>594</v>
      </c>
      <c r="C11" s="5">
        <v>1302</v>
      </c>
      <c r="D11" s="6">
        <v>7.128777923784495</v>
      </c>
    </row>
    <row r="12" spans="1:4" ht="12.75">
      <c r="A12" s="7" t="s">
        <v>595</v>
      </c>
      <c r="B12" s="26" t="s">
        <v>596</v>
      </c>
      <c r="C12" s="5">
        <v>1127</v>
      </c>
      <c r="D12" s="6">
        <v>6.170608848007008</v>
      </c>
    </row>
    <row r="13" spans="1:4" ht="12.75">
      <c r="A13" s="10"/>
      <c r="B13" s="10"/>
      <c r="C13" s="5"/>
      <c r="D13" s="6"/>
    </row>
    <row r="14" spans="1:4" ht="12.75">
      <c r="A14" s="7" t="s">
        <v>597</v>
      </c>
      <c r="B14" s="26" t="s">
        <v>598</v>
      </c>
      <c r="C14" s="5">
        <v>904</v>
      </c>
      <c r="D14" s="6">
        <v>4.9496276828734125</v>
      </c>
    </row>
    <row r="15" spans="1:4" ht="12.75">
      <c r="A15" s="7" t="s">
        <v>599</v>
      </c>
      <c r="B15" s="26" t="s">
        <v>696</v>
      </c>
      <c r="C15" s="5">
        <v>594</v>
      </c>
      <c r="D15" s="6">
        <v>3.252299605781866</v>
      </c>
    </row>
    <row r="16" spans="1:4" ht="12.75">
      <c r="A16" s="7" t="s">
        <v>600</v>
      </c>
      <c r="B16" s="26" t="s">
        <v>601</v>
      </c>
      <c r="C16" s="5">
        <v>491</v>
      </c>
      <c r="D16" s="6">
        <v>2.688348664038546</v>
      </c>
    </row>
    <row r="17" spans="1:4" ht="12.75">
      <c r="A17" s="7" t="s">
        <v>602</v>
      </c>
      <c r="B17" s="26" t="s">
        <v>603</v>
      </c>
      <c r="C17" s="5">
        <v>489</v>
      </c>
      <c r="D17" s="6">
        <v>2.6773981603153745</v>
      </c>
    </row>
    <row r="18" spans="1:4" ht="12.75">
      <c r="A18" s="7" t="s">
        <v>604</v>
      </c>
      <c r="B18" s="26" t="s">
        <v>605</v>
      </c>
      <c r="C18" s="5">
        <v>440</v>
      </c>
      <c r="D18" s="6">
        <v>2.4091108190976787</v>
      </c>
    </row>
    <row r="19" spans="1:4" ht="12.75">
      <c r="A19" s="10"/>
      <c r="B19" s="10"/>
      <c r="C19" s="5"/>
      <c r="D19" s="6"/>
    </row>
    <row r="20" spans="1:4" ht="12.75">
      <c r="A20" s="7" t="s">
        <v>606</v>
      </c>
      <c r="B20" s="26" t="s">
        <v>607</v>
      </c>
      <c r="C20" s="5">
        <v>369</v>
      </c>
      <c r="D20" s="6">
        <v>2.0203679369250986</v>
      </c>
    </row>
    <row r="21" spans="1:4" ht="12.75">
      <c r="A21" s="7" t="s">
        <v>608</v>
      </c>
      <c r="B21" s="26" t="s">
        <v>609</v>
      </c>
      <c r="C21" s="5">
        <v>369</v>
      </c>
      <c r="D21" s="6">
        <v>2.0203679369250986</v>
      </c>
    </row>
    <row r="22" spans="1:4" ht="12.75">
      <c r="A22" s="7" t="s">
        <v>610</v>
      </c>
      <c r="B22" s="26" t="s">
        <v>697</v>
      </c>
      <c r="C22" s="5">
        <v>356</v>
      </c>
      <c r="D22" s="6">
        <v>1.9491896627244856</v>
      </c>
    </row>
    <row r="23" spans="1:4" ht="12.75">
      <c r="A23" s="7" t="s">
        <v>611</v>
      </c>
      <c r="B23" s="26" t="s">
        <v>612</v>
      </c>
      <c r="C23" s="5">
        <v>319</v>
      </c>
      <c r="D23" s="6">
        <v>1.746605343845817</v>
      </c>
    </row>
    <row r="24" spans="1:4" ht="12.75">
      <c r="A24" s="10"/>
      <c r="B24" s="10"/>
      <c r="C24" s="5"/>
      <c r="D24" s="6"/>
    </row>
    <row r="25" spans="1:4" ht="12.75">
      <c r="A25" s="7" t="s">
        <v>613</v>
      </c>
      <c r="B25" s="26" t="s">
        <v>698</v>
      </c>
      <c r="C25" s="5">
        <v>291</v>
      </c>
      <c r="D25" s="6">
        <v>1.5932982917214191</v>
      </c>
    </row>
    <row r="26" spans="1:4" ht="12.75">
      <c r="A26" s="7" t="s">
        <v>614</v>
      </c>
      <c r="B26" s="26" t="s">
        <v>615</v>
      </c>
      <c r="C26" s="5">
        <v>273</v>
      </c>
      <c r="D26" s="6">
        <v>1.4947437582128777</v>
      </c>
    </row>
    <row r="27" spans="1:4" ht="12.75">
      <c r="A27" s="7" t="s">
        <v>616</v>
      </c>
      <c r="B27" s="26" t="s">
        <v>617</v>
      </c>
      <c r="C27" s="5">
        <v>228</v>
      </c>
      <c r="D27" s="6">
        <v>1.2483574244415243</v>
      </c>
    </row>
    <row r="28" spans="1:4" ht="12.75">
      <c r="A28" s="7" t="s">
        <v>618</v>
      </c>
      <c r="B28" s="26" t="s">
        <v>619</v>
      </c>
      <c r="C28" s="5">
        <v>227</v>
      </c>
      <c r="D28" s="6">
        <v>1.2428821725799388</v>
      </c>
    </row>
    <row r="29" spans="1:4" ht="12.75">
      <c r="A29" s="7" t="s">
        <v>620</v>
      </c>
      <c r="B29" s="26" t="s">
        <v>621</v>
      </c>
      <c r="C29" s="5">
        <v>224</v>
      </c>
      <c r="D29" s="6">
        <v>1.226456416995182</v>
      </c>
    </row>
    <row r="30" spans="1:4" ht="12.75">
      <c r="A30" s="7" t="s">
        <v>622</v>
      </c>
      <c r="B30" s="26" t="s">
        <v>623</v>
      </c>
      <c r="C30" s="5">
        <v>183</v>
      </c>
      <c r="D30" s="6">
        <v>1.0019710906701709</v>
      </c>
    </row>
    <row r="31" spans="1:4" ht="12.75">
      <c r="A31" s="10"/>
      <c r="B31" s="10"/>
      <c r="C31" s="5"/>
      <c r="D31" s="6"/>
    </row>
    <row r="32" spans="1:4" ht="12.75">
      <c r="A32" s="7" t="s">
        <v>624</v>
      </c>
      <c r="B32" s="26" t="s">
        <v>625</v>
      </c>
      <c r="C32" s="5">
        <v>170</v>
      </c>
      <c r="D32" s="6">
        <v>0.9307928164695577</v>
      </c>
    </row>
    <row r="33" spans="1:4" ht="12.75">
      <c r="A33" s="7" t="s">
        <v>626</v>
      </c>
      <c r="B33" s="26" t="s">
        <v>699</v>
      </c>
      <c r="C33" s="5">
        <v>144</v>
      </c>
      <c r="D33" s="6">
        <v>0.7884362680683311</v>
      </c>
    </row>
    <row r="34" spans="1:4" ht="12.75">
      <c r="A34" s="7" t="s">
        <v>627</v>
      </c>
      <c r="B34" s="26" t="s">
        <v>628</v>
      </c>
      <c r="C34" s="5">
        <v>128</v>
      </c>
      <c r="D34" s="6">
        <v>0.700832238282961</v>
      </c>
    </row>
    <row r="35" spans="1:4" ht="12.75">
      <c r="A35" s="7" t="s">
        <v>629</v>
      </c>
      <c r="B35" s="26" t="s">
        <v>630</v>
      </c>
      <c r="C35" s="5">
        <v>118</v>
      </c>
      <c r="D35" s="6">
        <v>0.6460797196671046</v>
      </c>
    </row>
    <row r="36" spans="1:4" ht="12.75">
      <c r="A36" s="7" t="s">
        <v>631</v>
      </c>
      <c r="B36" s="26" t="s">
        <v>632</v>
      </c>
      <c r="C36" s="5">
        <v>117</v>
      </c>
      <c r="D36" s="6">
        <v>0.640604467805519</v>
      </c>
    </row>
    <row r="37" spans="1:4" ht="12.75">
      <c r="A37" s="10"/>
      <c r="B37" s="10"/>
      <c r="C37" s="5"/>
      <c r="D37" s="6"/>
    </row>
    <row r="38" spans="1:4" ht="12.75">
      <c r="A38" s="7" t="s">
        <v>633</v>
      </c>
      <c r="B38" s="26" t="s">
        <v>700</v>
      </c>
      <c r="C38" s="5">
        <v>116</v>
      </c>
      <c r="D38" s="6">
        <v>0.6351292159439333</v>
      </c>
    </row>
    <row r="39" spans="1:4" ht="12.75">
      <c r="A39" s="7" t="s">
        <v>634</v>
      </c>
      <c r="B39" s="26" t="s">
        <v>635</v>
      </c>
      <c r="C39" s="5">
        <v>109</v>
      </c>
      <c r="D39" s="6">
        <v>0.596802452912834</v>
      </c>
    </row>
    <row r="40" spans="1:4" ht="25.5">
      <c r="A40" s="94" t="s">
        <v>636</v>
      </c>
      <c r="B40" s="93" t="s">
        <v>701</v>
      </c>
      <c r="C40" s="95">
        <v>96</v>
      </c>
      <c r="D40" s="96">
        <v>0.5256241787122208</v>
      </c>
    </row>
    <row r="41" spans="1:4" ht="25.5">
      <c r="A41" s="94" t="s">
        <v>637</v>
      </c>
      <c r="B41" s="93" t="s">
        <v>702</v>
      </c>
      <c r="C41" s="95">
        <v>80</v>
      </c>
      <c r="D41" s="96">
        <v>0.4380201489268506</v>
      </c>
    </row>
    <row r="42" spans="1:4" ht="12.75">
      <c r="A42" s="10"/>
      <c r="B42" s="26"/>
      <c r="C42" s="5"/>
      <c r="D42" s="6"/>
    </row>
    <row r="43" spans="1:4" ht="12.75">
      <c r="A43" s="7" t="s">
        <v>638</v>
      </c>
      <c r="B43" s="26" t="s">
        <v>703</v>
      </c>
      <c r="C43" s="5">
        <v>70</v>
      </c>
      <c r="D43" s="6">
        <v>0.3832676303109943</v>
      </c>
    </row>
    <row r="44" spans="1:4" ht="12.75">
      <c r="A44" s="7" t="s">
        <v>639</v>
      </c>
      <c r="B44" s="26" t="s">
        <v>640</v>
      </c>
      <c r="C44" s="5">
        <v>68</v>
      </c>
      <c r="D44" s="6">
        <v>0.37231712658782307</v>
      </c>
    </row>
    <row r="45" spans="1:4" ht="12.75">
      <c r="A45" s="7" t="s">
        <v>641</v>
      </c>
      <c r="B45" s="26" t="s">
        <v>642</v>
      </c>
      <c r="C45" s="5">
        <v>66</v>
      </c>
      <c r="D45" s="6">
        <v>0.36136662286465177</v>
      </c>
    </row>
    <row r="46" spans="1:4" ht="12.75">
      <c r="A46" s="7" t="s">
        <v>643</v>
      </c>
      <c r="B46" s="26" t="s">
        <v>644</v>
      </c>
      <c r="C46" s="5">
        <v>66</v>
      </c>
      <c r="D46" s="6">
        <v>0.36136662286465177</v>
      </c>
    </row>
    <row r="47" spans="1:4" ht="25.5">
      <c r="A47" s="94" t="s">
        <v>645</v>
      </c>
      <c r="B47" s="93" t="s">
        <v>704</v>
      </c>
      <c r="C47" s="95">
        <v>56</v>
      </c>
      <c r="D47" s="96">
        <v>0.3066141042487955</v>
      </c>
    </row>
    <row r="48" spans="1:4" ht="12.75">
      <c r="A48" s="10"/>
      <c r="B48" s="10"/>
      <c r="C48" s="5"/>
      <c r="D48" s="6"/>
    </row>
    <row r="49" spans="1:4" ht="12.75">
      <c r="A49" s="7" t="s">
        <v>646</v>
      </c>
      <c r="B49" s="26" t="s">
        <v>647</v>
      </c>
      <c r="C49" s="5">
        <v>53</v>
      </c>
      <c r="D49" s="6">
        <v>0.2901883486640386</v>
      </c>
    </row>
    <row r="50" spans="1:4" ht="25.5">
      <c r="A50" s="94" t="s">
        <v>648</v>
      </c>
      <c r="B50" s="93" t="s">
        <v>705</v>
      </c>
      <c r="C50" s="95">
        <v>53</v>
      </c>
      <c r="D50" s="96">
        <v>0.2901883486640386</v>
      </c>
    </row>
    <row r="51" spans="1:4" ht="12.75">
      <c r="A51" s="7" t="s">
        <v>649</v>
      </c>
      <c r="B51" s="26" t="s">
        <v>650</v>
      </c>
      <c r="C51" s="5">
        <v>47</v>
      </c>
      <c r="D51" s="6">
        <v>0.25733683749452474</v>
      </c>
    </row>
    <row r="52" spans="1:4" ht="12.75">
      <c r="A52" s="7" t="s">
        <v>651</v>
      </c>
      <c r="B52" s="26" t="s">
        <v>652</v>
      </c>
      <c r="C52" s="5">
        <v>42</v>
      </c>
      <c r="D52" s="6">
        <v>0.22996057818659657</v>
      </c>
    </row>
    <row r="53" spans="1:4" ht="12.75">
      <c r="A53" s="10"/>
      <c r="B53" s="10"/>
      <c r="C53" s="5"/>
      <c r="D53" s="6"/>
    </row>
    <row r="54" spans="1:4" ht="12.75">
      <c r="A54" s="7" t="s">
        <v>653</v>
      </c>
      <c r="B54" s="26" t="s">
        <v>706</v>
      </c>
      <c r="C54" s="5">
        <v>40</v>
      </c>
      <c r="D54" s="6">
        <v>0.2190100744634253</v>
      </c>
    </row>
    <row r="55" spans="1:4" ht="12.75">
      <c r="A55" s="7" t="s">
        <v>654</v>
      </c>
      <c r="B55" s="26" t="s">
        <v>707</v>
      </c>
      <c r="C55" s="5">
        <v>38</v>
      </c>
      <c r="D55" s="6">
        <v>0.20805957074025405</v>
      </c>
    </row>
    <row r="56" spans="1:4" ht="12.75">
      <c r="A56" s="7" t="s">
        <v>655</v>
      </c>
      <c r="B56" s="26" t="s">
        <v>656</v>
      </c>
      <c r="C56" s="5">
        <v>36</v>
      </c>
      <c r="D56" s="6">
        <v>0.19710906701708278</v>
      </c>
    </row>
    <row r="57" spans="1:4" ht="12.75">
      <c r="A57" s="7" t="s">
        <v>657</v>
      </c>
      <c r="B57" s="26" t="s">
        <v>658</v>
      </c>
      <c r="C57" s="5">
        <v>22</v>
      </c>
      <c r="D57" s="6">
        <v>0.12045554095488392</v>
      </c>
    </row>
    <row r="58" spans="1:4" ht="12.75">
      <c r="A58" s="7" t="s">
        <v>659</v>
      </c>
      <c r="B58" s="26" t="s">
        <v>708</v>
      </c>
      <c r="C58" s="5">
        <v>17</v>
      </c>
      <c r="D58" s="6">
        <v>0.09307928164695577</v>
      </c>
    </row>
    <row r="59" spans="1:4" ht="12.75">
      <c r="A59" s="7" t="s">
        <v>660</v>
      </c>
      <c r="B59" s="26" t="s">
        <v>661</v>
      </c>
      <c r="C59" s="5">
        <v>15</v>
      </c>
      <c r="D59" s="6">
        <v>0.0821287779237845</v>
      </c>
    </row>
    <row r="60" spans="1:4" ht="12.75">
      <c r="A60" s="7" t="s">
        <v>662</v>
      </c>
      <c r="B60" s="26" t="s">
        <v>663</v>
      </c>
      <c r="C60" s="5">
        <v>12</v>
      </c>
      <c r="D60" s="6">
        <v>0.0657030223390276</v>
      </c>
    </row>
    <row r="61" spans="1:4" ht="12.75">
      <c r="A61" s="10"/>
      <c r="B61" s="10"/>
      <c r="C61" s="10"/>
      <c r="D61" s="10"/>
    </row>
    <row r="62" spans="1:4" ht="12.75">
      <c r="A62" s="7" t="s">
        <v>664</v>
      </c>
      <c r="B62" s="26" t="s">
        <v>709</v>
      </c>
      <c r="C62" s="5">
        <v>12</v>
      </c>
      <c r="D62" s="6">
        <v>0.0657030223390276</v>
      </c>
    </row>
    <row r="63" spans="1:4" ht="12.75">
      <c r="A63" s="7" t="s">
        <v>665</v>
      </c>
      <c r="B63" s="26" t="s">
        <v>666</v>
      </c>
      <c r="C63" s="5">
        <v>10</v>
      </c>
      <c r="D63" s="6">
        <v>0.054752518615856324</v>
      </c>
    </row>
    <row r="64" spans="1:4" ht="12.75">
      <c r="A64" s="7" t="s">
        <v>667</v>
      </c>
      <c r="B64" s="26" t="s">
        <v>668</v>
      </c>
      <c r="C64" s="5">
        <v>7</v>
      </c>
      <c r="D64" s="6">
        <v>0.038326763031099435</v>
      </c>
    </row>
    <row r="65" spans="1:4" ht="12.75">
      <c r="A65" s="7" t="s">
        <v>669</v>
      </c>
      <c r="B65" s="26" t="s">
        <v>670</v>
      </c>
      <c r="C65" s="5">
        <v>7</v>
      </c>
      <c r="D65" s="6">
        <v>0.038326763031099435</v>
      </c>
    </row>
    <row r="66" spans="1:4" ht="12.75">
      <c r="A66" s="4" t="s">
        <v>671</v>
      </c>
      <c r="B66" s="33" t="s">
        <v>672</v>
      </c>
      <c r="C66" s="13">
        <v>3</v>
      </c>
      <c r="D66" s="15">
        <v>0.0164257555847569</v>
      </c>
    </row>
    <row r="67" spans="1:12" ht="24" customHeight="1">
      <c r="A67" s="97"/>
      <c r="B67" s="98" t="s">
        <v>301</v>
      </c>
      <c r="C67" s="31">
        <v>18264</v>
      </c>
      <c r="D67" s="46">
        <v>100</v>
      </c>
      <c r="J67" s="21"/>
      <c r="L67" s="23"/>
    </row>
    <row r="69" spans="1:4" ht="30.75" customHeight="1">
      <c r="A69" s="170" t="s">
        <v>687</v>
      </c>
      <c r="B69" s="154"/>
      <c r="C69" s="154"/>
      <c r="D69" s="154"/>
    </row>
    <row r="70" ht="12.75">
      <c r="A70" s="22"/>
    </row>
    <row r="71" ht="12.75">
      <c r="A71" s="22" t="s">
        <v>384</v>
      </c>
    </row>
  </sheetData>
  <mergeCells count="4">
    <mergeCell ref="A4:D4"/>
    <mergeCell ref="A3:D3"/>
    <mergeCell ref="A2:D2"/>
    <mergeCell ref="A69:D6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711</v>
      </c>
      <c r="B2" s="159"/>
      <c r="C2" s="159"/>
      <c r="D2" s="159"/>
      <c r="E2" s="159"/>
      <c r="F2" s="159"/>
      <c r="G2" s="159"/>
      <c r="H2" s="159"/>
      <c r="I2" s="159"/>
      <c r="J2" s="159"/>
      <c r="K2" s="159"/>
      <c r="L2" s="159"/>
      <c r="M2" s="159"/>
    </row>
    <row r="3" spans="1:13" ht="12.75">
      <c r="A3" s="159" t="s">
        <v>712</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12</v>
      </c>
      <c r="C9" s="5">
        <v>6</v>
      </c>
      <c r="D9" s="5">
        <v>6</v>
      </c>
      <c r="E9" s="5">
        <v>8</v>
      </c>
      <c r="F9" s="5">
        <v>4</v>
      </c>
      <c r="G9" s="5">
        <v>4</v>
      </c>
      <c r="H9" s="5">
        <v>4</v>
      </c>
      <c r="I9" s="5">
        <v>2</v>
      </c>
      <c r="J9" s="5">
        <v>2</v>
      </c>
      <c r="K9" s="29" t="s">
        <v>369</v>
      </c>
      <c r="L9" s="29" t="s">
        <v>369</v>
      </c>
      <c r="M9" s="29" t="s">
        <v>369</v>
      </c>
    </row>
    <row r="10" spans="1:13" ht="12.75">
      <c r="A10" s="26" t="s">
        <v>429</v>
      </c>
      <c r="B10" s="5">
        <v>4</v>
      </c>
      <c r="C10" s="5">
        <v>1</v>
      </c>
      <c r="D10" s="5">
        <v>3</v>
      </c>
      <c r="E10" s="5">
        <v>2</v>
      </c>
      <c r="F10" s="29" t="s">
        <v>369</v>
      </c>
      <c r="G10" s="5">
        <v>2</v>
      </c>
      <c r="H10" s="5">
        <v>2</v>
      </c>
      <c r="I10" s="5">
        <v>1</v>
      </c>
      <c r="J10" s="5">
        <v>1</v>
      </c>
      <c r="K10" s="29" t="s">
        <v>369</v>
      </c>
      <c r="L10" s="29" t="s">
        <v>369</v>
      </c>
      <c r="M10" s="29" t="s">
        <v>369</v>
      </c>
    </row>
    <row r="11" spans="1:13" ht="12.75">
      <c r="A11" s="26" t="s">
        <v>430</v>
      </c>
      <c r="B11" s="5">
        <v>2</v>
      </c>
      <c r="C11" s="29" t="s">
        <v>369</v>
      </c>
      <c r="D11" s="5">
        <v>2</v>
      </c>
      <c r="E11" s="5">
        <v>2</v>
      </c>
      <c r="F11" s="29" t="s">
        <v>369</v>
      </c>
      <c r="G11" s="5">
        <v>2</v>
      </c>
      <c r="H11" s="29" t="s">
        <v>369</v>
      </c>
      <c r="I11" s="29" t="s">
        <v>369</v>
      </c>
      <c r="J11" s="29" t="s">
        <v>369</v>
      </c>
      <c r="K11" s="29" t="s">
        <v>369</v>
      </c>
      <c r="L11" s="29" t="s">
        <v>369</v>
      </c>
      <c r="M11" s="29" t="s">
        <v>369</v>
      </c>
    </row>
    <row r="12" spans="1:13" ht="12.75">
      <c r="A12" s="26" t="s">
        <v>407</v>
      </c>
      <c r="B12" s="5">
        <v>1</v>
      </c>
      <c r="C12" s="29" t="s">
        <v>369</v>
      </c>
      <c r="D12" s="5">
        <v>1</v>
      </c>
      <c r="E12" s="5">
        <v>1</v>
      </c>
      <c r="F12" s="29" t="s">
        <v>369</v>
      </c>
      <c r="G12" s="5">
        <v>1</v>
      </c>
      <c r="H12" s="29" t="s">
        <v>369</v>
      </c>
      <c r="I12" s="29" t="s">
        <v>369</v>
      </c>
      <c r="J12" s="29" t="s">
        <v>369</v>
      </c>
      <c r="K12" s="29" t="s">
        <v>369</v>
      </c>
      <c r="L12" s="29" t="s">
        <v>369</v>
      </c>
      <c r="M12" s="29" t="s">
        <v>369</v>
      </c>
    </row>
    <row r="13" spans="1:13" ht="12.75">
      <c r="A13" s="26" t="s">
        <v>408</v>
      </c>
      <c r="B13" s="5">
        <v>2</v>
      </c>
      <c r="C13" s="5">
        <v>1</v>
      </c>
      <c r="D13" s="5">
        <v>1</v>
      </c>
      <c r="E13" s="5">
        <v>1</v>
      </c>
      <c r="F13" s="29" t="s">
        <v>369</v>
      </c>
      <c r="G13" s="5">
        <v>1</v>
      </c>
      <c r="H13" s="5">
        <v>1</v>
      </c>
      <c r="I13" s="5">
        <v>1</v>
      </c>
      <c r="J13" s="29" t="s">
        <v>369</v>
      </c>
      <c r="K13" s="29" t="s">
        <v>369</v>
      </c>
      <c r="L13" s="29" t="s">
        <v>369</v>
      </c>
      <c r="M13" s="29" t="s">
        <v>369</v>
      </c>
    </row>
    <row r="14" spans="1:13" ht="12.75">
      <c r="A14" s="26" t="s">
        <v>409</v>
      </c>
      <c r="B14" s="5">
        <v>4</v>
      </c>
      <c r="C14" s="5">
        <v>1</v>
      </c>
      <c r="D14" s="5">
        <v>3</v>
      </c>
      <c r="E14" s="5">
        <v>2</v>
      </c>
      <c r="F14" s="29" t="s">
        <v>369</v>
      </c>
      <c r="G14" s="5">
        <v>2</v>
      </c>
      <c r="H14" s="5">
        <v>2</v>
      </c>
      <c r="I14" s="5">
        <v>1</v>
      </c>
      <c r="J14" s="5">
        <v>1</v>
      </c>
      <c r="K14" s="29" t="s">
        <v>369</v>
      </c>
      <c r="L14" s="29" t="s">
        <v>369</v>
      </c>
      <c r="M14" s="29" t="s">
        <v>369</v>
      </c>
    </row>
    <row r="15" spans="1:13" ht="12.75">
      <c r="A15" s="26" t="s">
        <v>410</v>
      </c>
      <c r="B15" s="5">
        <v>11</v>
      </c>
      <c r="C15" s="5">
        <v>6</v>
      </c>
      <c r="D15" s="5">
        <v>5</v>
      </c>
      <c r="E15" s="5">
        <v>9</v>
      </c>
      <c r="F15" s="5">
        <v>5</v>
      </c>
      <c r="G15" s="5">
        <v>4</v>
      </c>
      <c r="H15" s="5">
        <v>2</v>
      </c>
      <c r="I15" s="5">
        <v>1</v>
      </c>
      <c r="J15" s="5">
        <v>1</v>
      </c>
      <c r="K15" s="29" t="s">
        <v>369</v>
      </c>
      <c r="L15" s="29" t="s">
        <v>369</v>
      </c>
      <c r="M15" s="29" t="s">
        <v>369</v>
      </c>
    </row>
    <row r="16" spans="1:13" ht="12.75">
      <c r="A16" s="26" t="s">
        <v>411</v>
      </c>
      <c r="B16" s="5">
        <v>25</v>
      </c>
      <c r="C16" s="5">
        <v>9</v>
      </c>
      <c r="D16" s="5">
        <v>16</v>
      </c>
      <c r="E16" s="5">
        <v>16</v>
      </c>
      <c r="F16" s="5">
        <v>8</v>
      </c>
      <c r="G16" s="5">
        <v>8</v>
      </c>
      <c r="H16" s="5">
        <v>9</v>
      </c>
      <c r="I16" s="5">
        <v>1</v>
      </c>
      <c r="J16" s="5">
        <v>8</v>
      </c>
      <c r="K16" s="29" t="s">
        <v>369</v>
      </c>
      <c r="L16" s="29" t="s">
        <v>369</v>
      </c>
      <c r="M16" s="29" t="s">
        <v>369</v>
      </c>
    </row>
    <row r="17" spans="1:13" ht="12.75">
      <c r="A17" s="26" t="s">
        <v>412</v>
      </c>
      <c r="B17" s="5">
        <v>48</v>
      </c>
      <c r="C17" s="5">
        <v>27</v>
      </c>
      <c r="D17" s="5">
        <v>21</v>
      </c>
      <c r="E17" s="5">
        <v>22</v>
      </c>
      <c r="F17" s="5">
        <v>12</v>
      </c>
      <c r="G17" s="5">
        <v>10</v>
      </c>
      <c r="H17" s="5">
        <v>26</v>
      </c>
      <c r="I17" s="5">
        <v>15</v>
      </c>
      <c r="J17" s="5">
        <v>11</v>
      </c>
      <c r="K17" s="29" t="s">
        <v>369</v>
      </c>
      <c r="L17" s="29" t="s">
        <v>369</v>
      </c>
      <c r="M17" s="29" t="s">
        <v>369</v>
      </c>
    </row>
    <row r="18" spans="1:13" ht="12.75">
      <c r="A18" s="26" t="s">
        <v>413</v>
      </c>
      <c r="B18" s="5">
        <v>70</v>
      </c>
      <c r="C18" s="5">
        <v>32</v>
      </c>
      <c r="D18" s="5">
        <v>38</v>
      </c>
      <c r="E18" s="5">
        <v>39</v>
      </c>
      <c r="F18" s="5">
        <v>19</v>
      </c>
      <c r="G18" s="5">
        <v>20</v>
      </c>
      <c r="H18" s="5">
        <v>30</v>
      </c>
      <c r="I18" s="5">
        <v>13</v>
      </c>
      <c r="J18" s="5">
        <v>17</v>
      </c>
      <c r="K18" s="5">
        <v>1</v>
      </c>
      <c r="L18" s="29" t="s">
        <v>369</v>
      </c>
      <c r="M18" s="5">
        <v>1</v>
      </c>
    </row>
    <row r="19" spans="1:13" ht="12.75">
      <c r="A19" s="26" t="s">
        <v>414</v>
      </c>
      <c r="B19" s="5">
        <v>71</v>
      </c>
      <c r="C19" s="5">
        <v>43</v>
      </c>
      <c r="D19" s="5">
        <v>28</v>
      </c>
      <c r="E19" s="5">
        <v>44</v>
      </c>
      <c r="F19" s="5">
        <v>26</v>
      </c>
      <c r="G19" s="5">
        <v>18</v>
      </c>
      <c r="H19" s="5">
        <v>26</v>
      </c>
      <c r="I19" s="5">
        <v>16</v>
      </c>
      <c r="J19" s="5">
        <v>10</v>
      </c>
      <c r="K19" s="5">
        <v>1</v>
      </c>
      <c r="L19" s="5">
        <v>1</v>
      </c>
      <c r="M19" s="29" t="s">
        <v>369</v>
      </c>
    </row>
    <row r="20" spans="1:13" ht="12.75">
      <c r="A20" s="26" t="s">
        <v>415</v>
      </c>
      <c r="B20" s="5">
        <v>103</v>
      </c>
      <c r="C20" s="5">
        <v>60</v>
      </c>
      <c r="D20" s="5">
        <v>43</v>
      </c>
      <c r="E20" s="5">
        <v>76</v>
      </c>
      <c r="F20" s="5">
        <v>43</v>
      </c>
      <c r="G20" s="5">
        <v>33</v>
      </c>
      <c r="H20" s="5">
        <v>27</v>
      </c>
      <c r="I20" s="5">
        <v>17</v>
      </c>
      <c r="J20" s="5">
        <v>10</v>
      </c>
      <c r="K20" s="29" t="s">
        <v>369</v>
      </c>
      <c r="L20" s="29" t="s">
        <v>369</v>
      </c>
      <c r="M20" s="29" t="s">
        <v>369</v>
      </c>
    </row>
    <row r="21" spans="1:13" ht="12.75">
      <c r="A21" s="26" t="s">
        <v>416</v>
      </c>
      <c r="B21" s="5">
        <v>155</v>
      </c>
      <c r="C21" s="5">
        <v>72</v>
      </c>
      <c r="D21" s="5">
        <v>83</v>
      </c>
      <c r="E21" s="5">
        <v>111</v>
      </c>
      <c r="F21" s="5">
        <v>57</v>
      </c>
      <c r="G21" s="5">
        <v>54</v>
      </c>
      <c r="H21" s="5">
        <v>42</v>
      </c>
      <c r="I21" s="5">
        <v>14</v>
      </c>
      <c r="J21" s="5">
        <v>28</v>
      </c>
      <c r="K21" s="5">
        <v>2</v>
      </c>
      <c r="L21" s="5">
        <v>1</v>
      </c>
      <c r="M21" s="5">
        <v>1</v>
      </c>
    </row>
    <row r="22" spans="1:13" ht="12.75">
      <c r="A22" s="26" t="s">
        <v>417</v>
      </c>
      <c r="B22" s="5">
        <v>220</v>
      </c>
      <c r="C22" s="5">
        <v>123</v>
      </c>
      <c r="D22" s="5">
        <v>97</v>
      </c>
      <c r="E22" s="5">
        <v>160</v>
      </c>
      <c r="F22" s="5">
        <v>90</v>
      </c>
      <c r="G22" s="5">
        <v>70</v>
      </c>
      <c r="H22" s="5">
        <v>56</v>
      </c>
      <c r="I22" s="5">
        <v>31</v>
      </c>
      <c r="J22" s="5">
        <v>25</v>
      </c>
      <c r="K22" s="5">
        <v>4</v>
      </c>
      <c r="L22" s="5">
        <v>2</v>
      </c>
      <c r="M22" s="5">
        <v>2</v>
      </c>
    </row>
    <row r="23" spans="1:13" ht="12.75">
      <c r="A23" s="26" t="s">
        <v>418</v>
      </c>
      <c r="B23" s="5">
        <v>400</v>
      </c>
      <c r="C23" s="5">
        <v>207</v>
      </c>
      <c r="D23" s="5">
        <v>193</v>
      </c>
      <c r="E23" s="5">
        <v>329</v>
      </c>
      <c r="F23" s="5">
        <v>172</v>
      </c>
      <c r="G23" s="5">
        <v>157</v>
      </c>
      <c r="H23" s="5">
        <v>69</v>
      </c>
      <c r="I23" s="5">
        <v>34</v>
      </c>
      <c r="J23" s="5">
        <v>35</v>
      </c>
      <c r="K23" s="5">
        <v>2</v>
      </c>
      <c r="L23" s="5">
        <v>1</v>
      </c>
      <c r="M23" s="5">
        <v>1</v>
      </c>
    </row>
    <row r="24" spans="1:13" ht="12.75">
      <c r="A24" s="26" t="s">
        <v>419</v>
      </c>
      <c r="B24" s="5">
        <v>620</v>
      </c>
      <c r="C24" s="5">
        <v>286</v>
      </c>
      <c r="D24" s="5">
        <v>334</v>
      </c>
      <c r="E24" s="5">
        <v>514</v>
      </c>
      <c r="F24" s="5">
        <v>240</v>
      </c>
      <c r="G24" s="5">
        <v>274</v>
      </c>
      <c r="H24" s="5">
        <v>102</v>
      </c>
      <c r="I24" s="5">
        <v>44</v>
      </c>
      <c r="J24" s="5">
        <v>58</v>
      </c>
      <c r="K24" s="5">
        <v>4</v>
      </c>
      <c r="L24" s="5">
        <v>2</v>
      </c>
      <c r="M24" s="5">
        <v>2</v>
      </c>
    </row>
    <row r="25" spans="1:13" ht="12.75">
      <c r="A25" s="26" t="s">
        <v>420</v>
      </c>
      <c r="B25" s="5">
        <v>824</v>
      </c>
      <c r="C25" s="5">
        <v>370</v>
      </c>
      <c r="D25" s="5">
        <v>454</v>
      </c>
      <c r="E25" s="5">
        <v>712</v>
      </c>
      <c r="F25" s="5">
        <v>335</v>
      </c>
      <c r="G25" s="5">
        <v>377</v>
      </c>
      <c r="H25" s="5">
        <v>109</v>
      </c>
      <c r="I25" s="5">
        <v>34</v>
      </c>
      <c r="J25" s="5">
        <v>75</v>
      </c>
      <c r="K25" s="5">
        <v>3</v>
      </c>
      <c r="L25" s="5">
        <v>1</v>
      </c>
      <c r="M25" s="5">
        <v>2</v>
      </c>
    </row>
    <row r="26" spans="1:13" ht="12.75">
      <c r="A26" s="26" t="s">
        <v>421</v>
      </c>
      <c r="B26" s="5">
        <v>955</v>
      </c>
      <c r="C26" s="5">
        <v>346</v>
      </c>
      <c r="D26" s="5">
        <v>609</v>
      </c>
      <c r="E26" s="5">
        <v>872</v>
      </c>
      <c r="F26" s="5">
        <v>322</v>
      </c>
      <c r="G26" s="5">
        <v>550</v>
      </c>
      <c r="H26" s="5">
        <v>79</v>
      </c>
      <c r="I26" s="5">
        <v>24</v>
      </c>
      <c r="J26" s="5">
        <v>55</v>
      </c>
      <c r="K26" s="5">
        <v>2</v>
      </c>
      <c r="L26" s="29" t="s">
        <v>369</v>
      </c>
      <c r="M26" s="5">
        <v>2</v>
      </c>
    </row>
    <row r="27" spans="1:13" ht="12.75">
      <c r="A27" s="26" t="s">
        <v>422</v>
      </c>
      <c r="B27" s="5">
        <v>866</v>
      </c>
      <c r="C27" s="5">
        <v>236</v>
      </c>
      <c r="D27" s="5">
        <v>630</v>
      </c>
      <c r="E27" s="5">
        <v>795</v>
      </c>
      <c r="F27" s="5">
        <v>217</v>
      </c>
      <c r="G27" s="5">
        <v>578</v>
      </c>
      <c r="H27" s="5">
        <v>64</v>
      </c>
      <c r="I27" s="5">
        <v>14</v>
      </c>
      <c r="J27" s="5">
        <v>50</v>
      </c>
      <c r="K27" s="5">
        <v>6</v>
      </c>
      <c r="L27" s="5">
        <v>4</v>
      </c>
      <c r="M27" s="5">
        <v>2</v>
      </c>
    </row>
    <row r="28" spans="1:13" ht="12.75">
      <c r="A28" s="26" t="s">
        <v>335</v>
      </c>
      <c r="B28" s="5">
        <v>780</v>
      </c>
      <c r="C28" s="5">
        <v>177</v>
      </c>
      <c r="D28" s="5">
        <v>602</v>
      </c>
      <c r="E28" s="5">
        <v>717</v>
      </c>
      <c r="F28" s="5">
        <v>158</v>
      </c>
      <c r="G28" s="5">
        <v>558</v>
      </c>
      <c r="H28" s="5">
        <v>56</v>
      </c>
      <c r="I28" s="5">
        <v>17</v>
      </c>
      <c r="J28" s="5">
        <v>39</v>
      </c>
      <c r="K28" s="5">
        <v>4</v>
      </c>
      <c r="L28" s="5">
        <v>1</v>
      </c>
      <c r="M28" s="5">
        <v>3</v>
      </c>
    </row>
    <row r="29" spans="1:13" ht="12.75">
      <c r="A29" s="10"/>
      <c r="B29" s="8"/>
      <c r="C29" s="8"/>
      <c r="D29" s="8"/>
      <c r="E29" s="8"/>
      <c r="F29" s="8"/>
      <c r="G29" s="8"/>
      <c r="H29" s="8"/>
      <c r="I29" s="8"/>
      <c r="J29" s="8"/>
      <c r="K29" s="8"/>
      <c r="L29" s="8"/>
      <c r="M29" s="8"/>
    </row>
    <row r="30" spans="1:13" ht="12.75">
      <c r="A30" s="26" t="s">
        <v>311</v>
      </c>
      <c r="B30" s="29" t="s">
        <v>369</v>
      </c>
      <c r="C30" s="29" t="s">
        <v>369</v>
      </c>
      <c r="D30" s="29" t="s">
        <v>369</v>
      </c>
      <c r="E30" s="29" t="s">
        <v>369</v>
      </c>
      <c r="F30" s="29" t="s">
        <v>369</v>
      </c>
      <c r="G30" s="29" t="s">
        <v>369</v>
      </c>
      <c r="H30" s="29" t="s">
        <v>369</v>
      </c>
      <c r="I30" s="29" t="s">
        <v>369</v>
      </c>
      <c r="J30" s="29" t="s">
        <v>369</v>
      </c>
      <c r="K30" s="29" t="s">
        <v>369</v>
      </c>
      <c r="L30" s="29" t="s">
        <v>369</v>
      </c>
      <c r="M30" s="29" t="s">
        <v>369</v>
      </c>
    </row>
    <row r="31" spans="1:13" ht="27.75" customHeight="1">
      <c r="A31" s="35" t="s">
        <v>336</v>
      </c>
      <c r="B31" s="31">
        <v>5173</v>
      </c>
      <c r="C31" s="31">
        <v>2003</v>
      </c>
      <c r="D31" s="31">
        <v>3169</v>
      </c>
      <c r="E31" s="31">
        <v>4432</v>
      </c>
      <c r="F31" s="31">
        <v>1708</v>
      </c>
      <c r="G31" s="31">
        <v>2723</v>
      </c>
      <c r="H31" s="31">
        <v>706</v>
      </c>
      <c r="I31" s="31">
        <v>280</v>
      </c>
      <c r="J31" s="31">
        <v>426</v>
      </c>
      <c r="K31" s="31">
        <v>29</v>
      </c>
      <c r="L31" s="31">
        <v>13</v>
      </c>
      <c r="M31" s="31">
        <v>16</v>
      </c>
    </row>
    <row r="32" spans="1:13" ht="38.25">
      <c r="A32" s="28" t="s">
        <v>431</v>
      </c>
      <c r="B32" s="31">
        <v>80</v>
      </c>
      <c r="C32" s="31">
        <v>76</v>
      </c>
      <c r="D32" s="31">
        <v>82</v>
      </c>
      <c r="E32" s="31">
        <v>80</v>
      </c>
      <c r="F32" s="31">
        <v>77</v>
      </c>
      <c r="G32" s="31">
        <v>83</v>
      </c>
      <c r="H32" s="31">
        <v>73</v>
      </c>
      <c r="I32" s="31">
        <v>68</v>
      </c>
      <c r="J32" s="31">
        <v>75</v>
      </c>
      <c r="K32" s="31">
        <v>75</v>
      </c>
      <c r="L32" s="31">
        <v>74</v>
      </c>
      <c r="M32" s="31">
        <v>76</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713</v>
      </c>
      <c r="B2" s="159"/>
      <c r="C2" s="159"/>
      <c r="D2" s="159"/>
      <c r="E2" s="159"/>
      <c r="F2" s="159"/>
      <c r="G2" s="159"/>
      <c r="H2" s="159"/>
      <c r="I2" s="159"/>
      <c r="J2" s="159"/>
    </row>
    <row r="3" spans="1:10" ht="12.75">
      <c r="A3" s="159" t="s">
        <v>714</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55.8</v>
      </c>
      <c r="C8" s="46">
        <v>44.4</v>
      </c>
      <c r="D8" s="46">
        <v>66.7</v>
      </c>
      <c r="E8" s="46">
        <v>56</v>
      </c>
      <c r="F8" s="46">
        <v>44.1</v>
      </c>
      <c r="G8" s="46">
        <v>67.5</v>
      </c>
      <c r="H8" s="46">
        <v>57.5</v>
      </c>
      <c r="I8" s="46">
        <v>48.5</v>
      </c>
      <c r="J8" s="46">
        <v>65.5</v>
      </c>
    </row>
    <row r="9" spans="1:10" ht="12.75">
      <c r="A9" s="26" t="s">
        <v>309</v>
      </c>
      <c r="B9" s="87">
        <v>8.5</v>
      </c>
      <c r="C9" s="87">
        <v>8.3</v>
      </c>
      <c r="D9" s="87">
        <v>8.6</v>
      </c>
      <c r="E9" s="87">
        <v>7.1</v>
      </c>
      <c r="F9" s="87">
        <v>7</v>
      </c>
      <c r="G9" s="87">
        <v>7.3</v>
      </c>
      <c r="H9" s="87">
        <v>15.5</v>
      </c>
      <c r="I9" s="87">
        <v>15.4</v>
      </c>
      <c r="J9" s="87">
        <v>15.7</v>
      </c>
    </row>
    <row r="10" spans="1:10" ht="12.75">
      <c r="A10" s="49" t="s">
        <v>441</v>
      </c>
      <c r="B10" s="6">
        <v>0.4</v>
      </c>
      <c r="C10" s="6">
        <v>0.1</v>
      </c>
      <c r="D10" s="6">
        <v>0.6</v>
      </c>
      <c r="E10" s="6">
        <v>0.3</v>
      </c>
      <c r="F10" s="102" t="s">
        <v>516</v>
      </c>
      <c r="G10" s="6">
        <v>0.7</v>
      </c>
      <c r="H10" s="6">
        <v>0.6</v>
      </c>
      <c r="I10" s="6">
        <v>0.6</v>
      </c>
      <c r="J10" s="6">
        <v>0.7</v>
      </c>
    </row>
    <row r="11" spans="1:10" ht="12.75">
      <c r="A11" s="25" t="s">
        <v>442</v>
      </c>
      <c r="B11" s="6">
        <v>0.4</v>
      </c>
      <c r="C11" s="6">
        <v>0.3</v>
      </c>
      <c r="D11" s="6">
        <v>0.6</v>
      </c>
      <c r="E11" s="6">
        <v>0.2</v>
      </c>
      <c r="F11" s="102" t="s">
        <v>516</v>
      </c>
      <c r="G11" s="6">
        <v>0.5</v>
      </c>
      <c r="H11" s="6">
        <v>1.3</v>
      </c>
      <c r="I11" s="6">
        <v>1.8</v>
      </c>
      <c r="J11" s="6">
        <v>0.9</v>
      </c>
    </row>
    <row r="12" spans="1:10" ht="12.75">
      <c r="A12" s="25" t="s">
        <v>443</v>
      </c>
      <c r="B12" s="6">
        <v>2.3</v>
      </c>
      <c r="C12" s="6">
        <v>2</v>
      </c>
      <c r="D12" s="6">
        <v>2.7</v>
      </c>
      <c r="E12" s="6">
        <v>1.9</v>
      </c>
      <c r="F12" s="6">
        <v>2</v>
      </c>
      <c r="G12" s="6">
        <v>1.8</v>
      </c>
      <c r="H12" s="6">
        <v>5.2</v>
      </c>
      <c r="I12" s="6">
        <v>2.1</v>
      </c>
      <c r="J12" s="6">
        <v>7.9</v>
      </c>
    </row>
    <row r="13" spans="1:10" ht="12.75">
      <c r="A13" s="26" t="s">
        <v>444</v>
      </c>
      <c r="B13" s="6">
        <v>8.9</v>
      </c>
      <c r="C13" s="6">
        <v>9</v>
      </c>
      <c r="D13" s="6">
        <v>8.7</v>
      </c>
      <c r="E13" s="6">
        <v>5.3</v>
      </c>
      <c r="F13" s="6">
        <v>5.4</v>
      </c>
      <c r="G13" s="6">
        <v>5.2</v>
      </c>
      <c r="H13" s="6">
        <v>34.8</v>
      </c>
      <c r="I13" s="6">
        <v>39.1</v>
      </c>
      <c r="J13" s="6">
        <v>31.4</v>
      </c>
    </row>
    <row r="14" spans="1:10" ht="12.75">
      <c r="A14" s="25" t="s">
        <v>445</v>
      </c>
      <c r="B14" s="6">
        <v>18</v>
      </c>
      <c r="C14" s="6">
        <v>22</v>
      </c>
      <c r="D14" s="6">
        <v>14.3</v>
      </c>
      <c r="E14" s="6">
        <v>14.2</v>
      </c>
      <c r="F14" s="6">
        <v>16.6</v>
      </c>
      <c r="G14" s="6">
        <v>11.8</v>
      </c>
      <c r="H14" s="6">
        <v>50.2</v>
      </c>
      <c r="I14" s="6">
        <v>70.5</v>
      </c>
      <c r="J14" s="6">
        <v>34.1</v>
      </c>
    </row>
    <row r="15" spans="1:10" ht="12.75">
      <c r="A15" s="25" t="s">
        <v>446</v>
      </c>
      <c r="B15" s="6">
        <v>46</v>
      </c>
      <c r="C15" s="6">
        <v>50.2</v>
      </c>
      <c r="D15" s="6">
        <v>42.1</v>
      </c>
      <c r="E15" s="6">
        <v>37.5</v>
      </c>
      <c r="F15" s="6">
        <v>42.4</v>
      </c>
      <c r="G15" s="6">
        <v>32.9</v>
      </c>
      <c r="H15" s="6">
        <v>114.1</v>
      </c>
      <c r="I15" s="6">
        <v>70.5</v>
      </c>
      <c r="J15" s="6">
        <v>111.7</v>
      </c>
    </row>
    <row r="16" spans="1:10" ht="12.75">
      <c r="A16" s="25" t="s">
        <v>447</v>
      </c>
      <c r="B16" s="6">
        <v>160.3</v>
      </c>
      <c r="C16" s="6">
        <v>174.7</v>
      </c>
      <c r="D16" s="6">
        <v>148.9</v>
      </c>
      <c r="E16" s="6">
        <v>147.8</v>
      </c>
      <c r="F16" s="6">
        <v>162.4</v>
      </c>
      <c r="G16" s="6">
        <v>136.1</v>
      </c>
      <c r="H16" s="6">
        <v>275.9</v>
      </c>
      <c r="I16" s="6">
        <v>117.2</v>
      </c>
      <c r="J16" s="6">
        <v>264.5</v>
      </c>
    </row>
    <row r="17" spans="1:10" ht="12.75">
      <c r="A17" s="25" t="s">
        <v>448</v>
      </c>
      <c r="B17" s="6">
        <v>523.4</v>
      </c>
      <c r="C17" s="6">
        <v>548.6</v>
      </c>
      <c r="D17" s="6">
        <v>507.7</v>
      </c>
      <c r="E17" s="6">
        <v>514.6</v>
      </c>
      <c r="F17" s="6">
        <v>557.4</v>
      </c>
      <c r="G17" s="6">
        <v>488.1</v>
      </c>
      <c r="H17" s="6">
        <v>622.2</v>
      </c>
      <c r="I17" s="6">
        <v>488.8</v>
      </c>
      <c r="J17" s="6">
        <v>708.4</v>
      </c>
    </row>
    <row r="18" spans="1:10" ht="12.75">
      <c r="A18" s="33" t="s">
        <v>440</v>
      </c>
      <c r="B18" s="50">
        <v>1330.9</v>
      </c>
      <c r="C18" s="50">
        <v>1097.9</v>
      </c>
      <c r="D18" s="50">
        <v>1432.2</v>
      </c>
      <c r="E18" s="50">
        <v>1341.8</v>
      </c>
      <c r="F18" s="50">
        <v>1105.2</v>
      </c>
      <c r="G18" s="50">
        <v>1443.1</v>
      </c>
      <c r="H18" s="50">
        <v>1160.8</v>
      </c>
      <c r="I18" s="50">
        <v>880.4</v>
      </c>
      <c r="J18" s="50">
        <v>1305.6</v>
      </c>
    </row>
    <row r="19" spans="1:10" ht="25.5" customHeight="1">
      <c r="A19" s="51" t="s">
        <v>449</v>
      </c>
      <c r="B19" s="46">
        <v>28.2</v>
      </c>
      <c r="C19" s="46">
        <v>29.3</v>
      </c>
      <c r="D19" s="46">
        <v>27</v>
      </c>
      <c r="E19" s="46">
        <v>25.7</v>
      </c>
      <c r="F19" s="46">
        <v>27.1</v>
      </c>
      <c r="G19" s="46">
        <v>24.4</v>
      </c>
      <c r="H19" s="46">
        <v>48.7</v>
      </c>
      <c r="I19" s="46">
        <v>49.1</v>
      </c>
      <c r="J19" s="46">
        <v>47.8</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716</v>
      </c>
      <c r="B2" s="179"/>
      <c r="C2" s="179"/>
    </row>
    <row r="3" spans="1:3" ht="12.75">
      <c r="A3" s="179" t="s">
        <v>715</v>
      </c>
      <c r="B3" s="179"/>
      <c r="C3" s="179"/>
    </row>
    <row r="4" spans="1:3" ht="12.75">
      <c r="A4" s="179" t="s">
        <v>304</v>
      </c>
      <c r="B4" s="179"/>
      <c r="C4" s="179"/>
    </row>
    <row r="6" spans="1:3" ht="12.75">
      <c r="A6" s="27" t="s">
        <v>677</v>
      </c>
      <c r="B6" s="27" t="s">
        <v>678</v>
      </c>
      <c r="C6" s="27" t="s">
        <v>679</v>
      </c>
    </row>
    <row r="7" spans="1:3" ht="12.75">
      <c r="A7" s="10" t="s">
        <v>296</v>
      </c>
      <c r="B7" s="8">
        <v>648</v>
      </c>
      <c r="C7" s="9">
        <v>12.5</v>
      </c>
    </row>
    <row r="8" spans="1:3" ht="12.75">
      <c r="A8" s="10" t="s">
        <v>402</v>
      </c>
      <c r="B8" s="8">
        <v>34</v>
      </c>
      <c r="C8" s="9">
        <v>0.7</v>
      </c>
    </row>
    <row r="9" spans="1:3" ht="12.75">
      <c r="A9" s="10" t="s">
        <v>403</v>
      </c>
      <c r="B9" s="8">
        <v>27</v>
      </c>
      <c r="C9" s="9">
        <v>0.5</v>
      </c>
    </row>
    <row r="10" spans="1:3" ht="12.75">
      <c r="A10" s="10" t="s">
        <v>297</v>
      </c>
      <c r="B10" s="8">
        <v>3811</v>
      </c>
      <c r="C10" s="9">
        <v>73.7</v>
      </c>
    </row>
    <row r="11" spans="1:3" ht="12.75">
      <c r="A11" s="10" t="s">
        <v>298</v>
      </c>
      <c r="B11" s="8">
        <v>35</v>
      </c>
      <c r="C11" s="9">
        <v>0.7</v>
      </c>
    </row>
    <row r="12" spans="1:3" ht="12.75">
      <c r="A12" s="10" t="s">
        <v>680</v>
      </c>
      <c r="B12" s="8">
        <v>408</v>
      </c>
      <c r="C12" s="9">
        <v>7.9</v>
      </c>
    </row>
    <row r="13" spans="1:3" ht="12.75">
      <c r="A13" s="10" t="s">
        <v>300</v>
      </c>
      <c r="B13" s="8">
        <v>210</v>
      </c>
      <c r="C13" s="9">
        <v>4.1</v>
      </c>
    </row>
    <row r="14" spans="1:3" ht="24" customHeight="1">
      <c r="A14" s="88" t="s">
        <v>301</v>
      </c>
      <c r="B14" s="89">
        <v>5173</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731</v>
      </c>
      <c r="B2" s="159"/>
      <c r="C2" s="159"/>
      <c r="D2" s="159"/>
      <c r="E2" s="159"/>
      <c r="F2" s="159"/>
      <c r="G2" s="159"/>
      <c r="H2" s="159"/>
      <c r="I2" s="159"/>
      <c r="J2" s="159"/>
      <c r="K2" s="159"/>
    </row>
    <row r="3" spans="1:11" ht="12.75">
      <c r="A3" s="159" t="s">
        <v>732</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64.7</v>
      </c>
      <c r="D8" s="87">
        <v>70.8</v>
      </c>
      <c r="E8" s="87">
        <v>59.9</v>
      </c>
      <c r="F8" s="87">
        <v>61.5</v>
      </c>
      <c r="G8" s="87">
        <v>67.9</v>
      </c>
      <c r="H8" s="87">
        <v>56.5</v>
      </c>
      <c r="I8" s="87">
        <v>93.9</v>
      </c>
      <c r="J8" s="87">
        <v>95.4</v>
      </c>
      <c r="K8" s="87">
        <v>92.2</v>
      </c>
    </row>
    <row r="9" spans="1:11" ht="12.75">
      <c r="A9" s="10"/>
      <c r="B9" s="7" t="s">
        <v>313</v>
      </c>
      <c r="C9" s="6">
        <v>63.7</v>
      </c>
      <c r="D9" s="6">
        <v>72.5</v>
      </c>
      <c r="E9" s="6">
        <v>56.7</v>
      </c>
      <c r="F9" s="6">
        <v>61</v>
      </c>
      <c r="G9" s="6">
        <v>70.4</v>
      </c>
      <c r="H9" s="6">
        <v>53.5</v>
      </c>
      <c r="I9" s="6">
        <v>86.9</v>
      </c>
      <c r="J9" s="6">
        <v>89.1</v>
      </c>
      <c r="K9" s="6">
        <v>84.9</v>
      </c>
    </row>
    <row r="10" spans="1:11" ht="12.75">
      <c r="A10" s="10"/>
      <c r="B10" s="7" t="s">
        <v>314</v>
      </c>
      <c r="C10" s="6">
        <v>63.3</v>
      </c>
      <c r="D10" s="6">
        <v>69.5</v>
      </c>
      <c r="E10" s="6">
        <v>58.2</v>
      </c>
      <c r="F10" s="6">
        <v>60.6</v>
      </c>
      <c r="G10" s="6">
        <v>66.6</v>
      </c>
      <c r="H10" s="6">
        <v>55.6</v>
      </c>
      <c r="I10" s="6">
        <v>84.8</v>
      </c>
      <c r="J10" s="6">
        <v>91.8</v>
      </c>
      <c r="K10" s="6">
        <v>78.2</v>
      </c>
    </row>
    <row r="11" spans="1:11" ht="12.75">
      <c r="A11" s="10"/>
      <c r="B11" s="7" t="s">
        <v>315</v>
      </c>
      <c r="C11" s="6">
        <v>61.4</v>
      </c>
      <c r="D11" s="6">
        <v>67.4</v>
      </c>
      <c r="E11" s="6">
        <v>56.4</v>
      </c>
      <c r="F11" s="6">
        <v>58.9</v>
      </c>
      <c r="G11" s="6">
        <v>65</v>
      </c>
      <c r="H11" s="6">
        <v>53.9</v>
      </c>
      <c r="I11" s="6">
        <v>80.8</v>
      </c>
      <c r="J11" s="6">
        <v>86.2</v>
      </c>
      <c r="K11" s="6">
        <v>76.4</v>
      </c>
    </row>
    <row r="12" spans="1:11" ht="12.75">
      <c r="A12" s="10"/>
      <c r="B12" s="7" t="s">
        <v>316</v>
      </c>
      <c r="C12" s="6">
        <v>57.8</v>
      </c>
      <c r="D12" s="6">
        <v>64.7</v>
      </c>
      <c r="E12" s="6">
        <v>52.2</v>
      </c>
      <c r="F12" s="6">
        <v>55.5</v>
      </c>
      <c r="G12" s="6">
        <v>62.4</v>
      </c>
      <c r="H12" s="6">
        <v>50</v>
      </c>
      <c r="I12" s="6">
        <v>74.6</v>
      </c>
      <c r="J12" s="6">
        <v>81.6</v>
      </c>
      <c r="K12" s="6">
        <v>68.2</v>
      </c>
    </row>
    <row r="13" spans="1:11" ht="12.75">
      <c r="A13" s="10"/>
      <c r="B13" s="10"/>
      <c r="C13" s="9"/>
      <c r="D13" s="9"/>
      <c r="E13" s="6"/>
      <c r="F13" s="6"/>
      <c r="G13" s="6"/>
      <c r="H13" s="6"/>
      <c r="I13" s="6"/>
      <c r="J13" s="6"/>
      <c r="K13" s="6"/>
    </row>
    <row r="14" spans="1:11" ht="12.75">
      <c r="A14" s="10"/>
      <c r="B14" s="7" t="s">
        <v>317</v>
      </c>
      <c r="C14" s="6">
        <v>53.9</v>
      </c>
      <c r="D14" s="6">
        <v>60.1</v>
      </c>
      <c r="E14" s="6">
        <v>49</v>
      </c>
      <c r="F14" s="6">
        <v>52.1</v>
      </c>
      <c r="G14" s="6">
        <v>57.9</v>
      </c>
      <c r="H14" s="6">
        <v>47.6</v>
      </c>
      <c r="I14" s="6">
        <v>67.3</v>
      </c>
      <c r="J14" s="6">
        <v>77.2</v>
      </c>
      <c r="K14" s="6">
        <v>59</v>
      </c>
    </row>
    <row r="15" spans="1:11" ht="12.75">
      <c r="A15" s="10"/>
      <c r="B15" s="7" t="s">
        <v>318</v>
      </c>
      <c r="C15" s="6">
        <v>53.1</v>
      </c>
      <c r="D15" s="6">
        <v>58</v>
      </c>
      <c r="E15" s="6">
        <v>49.3</v>
      </c>
      <c r="F15" s="6">
        <v>51.2</v>
      </c>
      <c r="G15" s="6">
        <v>56.2</v>
      </c>
      <c r="H15" s="6">
        <v>47.3</v>
      </c>
      <c r="I15" s="6">
        <v>67.2</v>
      </c>
      <c r="J15" s="6">
        <v>71.9</v>
      </c>
      <c r="K15" s="6">
        <v>63.3</v>
      </c>
    </row>
    <row r="16" spans="1:11" ht="12.75">
      <c r="A16" s="26" t="s">
        <v>338</v>
      </c>
      <c r="B16" s="7" t="s">
        <v>319</v>
      </c>
      <c r="C16" s="6">
        <v>48.4</v>
      </c>
      <c r="D16" s="6">
        <v>54</v>
      </c>
      <c r="E16" s="6">
        <v>44</v>
      </c>
      <c r="F16" s="6">
        <v>46.4</v>
      </c>
      <c r="G16" s="6">
        <v>51.9</v>
      </c>
      <c r="H16" s="6">
        <v>42.2</v>
      </c>
      <c r="I16" s="6">
        <v>64.2</v>
      </c>
      <c r="J16" s="6">
        <v>71.9</v>
      </c>
      <c r="K16" s="6">
        <v>58.2</v>
      </c>
    </row>
    <row r="17" spans="1:11" ht="12.75">
      <c r="A17" s="10"/>
      <c r="B17" s="7" t="s">
        <v>320</v>
      </c>
      <c r="C17" s="6">
        <v>45.2</v>
      </c>
      <c r="D17" s="6">
        <v>49.3</v>
      </c>
      <c r="E17" s="6">
        <v>42</v>
      </c>
      <c r="F17" s="6">
        <v>42.9</v>
      </c>
      <c r="G17" s="6">
        <v>47.3</v>
      </c>
      <c r="H17" s="6">
        <v>39.6</v>
      </c>
      <c r="I17" s="6">
        <v>62.7</v>
      </c>
      <c r="J17" s="6">
        <v>63.8</v>
      </c>
      <c r="K17" s="6">
        <v>61.1</v>
      </c>
    </row>
    <row r="18" spans="1:11" ht="12.75">
      <c r="A18" s="10"/>
      <c r="B18" s="7" t="s">
        <v>321</v>
      </c>
      <c r="C18" s="6">
        <v>40.9</v>
      </c>
      <c r="D18" s="6">
        <v>46.3</v>
      </c>
      <c r="E18" s="6">
        <v>36.8</v>
      </c>
      <c r="F18" s="6">
        <v>38.6</v>
      </c>
      <c r="G18" s="6">
        <v>44</v>
      </c>
      <c r="H18" s="6">
        <v>34.6</v>
      </c>
      <c r="I18" s="6">
        <v>58.6</v>
      </c>
      <c r="J18" s="6">
        <v>64.3</v>
      </c>
      <c r="K18" s="6">
        <v>53.8</v>
      </c>
    </row>
    <row r="19" spans="1:11" ht="12.75">
      <c r="A19" s="10"/>
      <c r="B19" s="10"/>
      <c r="C19" s="9"/>
      <c r="D19" s="9"/>
      <c r="E19" s="6"/>
      <c r="F19" s="6"/>
      <c r="G19" s="6"/>
      <c r="H19" s="6"/>
      <c r="I19" s="6"/>
      <c r="J19" s="6"/>
      <c r="K19" s="6"/>
    </row>
    <row r="20" spans="1:11" ht="12.75">
      <c r="A20" s="10"/>
      <c r="B20" s="7" t="s">
        <v>322</v>
      </c>
      <c r="C20" s="6">
        <v>40.6</v>
      </c>
      <c r="D20" s="6">
        <v>44.9</v>
      </c>
      <c r="E20" s="6">
        <v>37.4</v>
      </c>
      <c r="F20" s="6">
        <v>38.1</v>
      </c>
      <c r="G20" s="6">
        <v>42.4</v>
      </c>
      <c r="H20" s="6">
        <v>35</v>
      </c>
      <c r="I20" s="6">
        <v>59.4</v>
      </c>
      <c r="J20" s="6">
        <v>64.1</v>
      </c>
      <c r="K20" s="6">
        <v>55.6</v>
      </c>
    </row>
    <row r="21" spans="1:11" ht="12.75">
      <c r="A21" s="10"/>
      <c r="B21" s="7" t="s">
        <v>323</v>
      </c>
      <c r="C21" s="6">
        <v>37.8</v>
      </c>
      <c r="D21" s="6">
        <v>41.3</v>
      </c>
      <c r="E21" s="6">
        <v>35.6</v>
      </c>
      <c r="F21" s="6">
        <v>35.6</v>
      </c>
      <c r="G21" s="6">
        <v>39.1</v>
      </c>
      <c r="H21" s="6">
        <v>33.3</v>
      </c>
      <c r="I21" s="6">
        <v>53.6</v>
      </c>
      <c r="J21" s="6">
        <v>57.3</v>
      </c>
      <c r="K21" s="6">
        <v>50.5</v>
      </c>
    </row>
    <row r="22" spans="1:11" ht="12.75">
      <c r="A22" s="10"/>
      <c r="B22" s="7" t="s">
        <v>324</v>
      </c>
      <c r="C22" s="6">
        <v>34.9</v>
      </c>
      <c r="D22" s="6">
        <v>39.9</v>
      </c>
      <c r="E22" s="6">
        <v>31.6</v>
      </c>
      <c r="F22" s="6">
        <v>33.2</v>
      </c>
      <c r="G22" s="6">
        <v>37.9</v>
      </c>
      <c r="H22" s="6">
        <v>29.8</v>
      </c>
      <c r="I22" s="6">
        <v>48.3</v>
      </c>
      <c r="J22" s="6">
        <v>54.8</v>
      </c>
      <c r="K22" s="6">
        <v>43.3</v>
      </c>
    </row>
    <row r="23" spans="1:11" ht="12.75">
      <c r="A23" s="10"/>
      <c r="B23" s="7" t="s">
        <v>325</v>
      </c>
      <c r="C23" s="6">
        <v>34.1</v>
      </c>
      <c r="D23" s="6">
        <v>37.6</v>
      </c>
      <c r="E23" s="6">
        <v>31.9</v>
      </c>
      <c r="F23" s="6">
        <v>32</v>
      </c>
      <c r="G23" s="6">
        <v>35.3</v>
      </c>
      <c r="H23" s="6">
        <v>29.6</v>
      </c>
      <c r="I23" s="6">
        <v>50</v>
      </c>
      <c r="J23" s="6">
        <v>53.4</v>
      </c>
      <c r="K23" s="6">
        <v>47.1</v>
      </c>
    </row>
    <row r="24" spans="1:11" ht="12.75">
      <c r="A24" s="10"/>
      <c r="B24" s="7" t="s">
        <v>326</v>
      </c>
      <c r="C24" s="6">
        <v>34.5</v>
      </c>
      <c r="D24" s="6">
        <v>37.9</v>
      </c>
      <c r="E24" s="6">
        <v>32.1</v>
      </c>
      <c r="F24" s="6">
        <v>33</v>
      </c>
      <c r="G24" s="6">
        <v>36.2</v>
      </c>
      <c r="H24" s="6">
        <v>30.6</v>
      </c>
      <c r="I24" s="6">
        <v>45.3</v>
      </c>
      <c r="J24" s="6">
        <v>50.7</v>
      </c>
      <c r="K24" s="6">
        <v>41.3</v>
      </c>
    </row>
    <row r="25" spans="1:11" ht="12.75">
      <c r="A25" s="10"/>
      <c r="B25" s="10"/>
      <c r="C25" s="9"/>
      <c r="D25" s="9"/>
      <c r="E25" s="9"/>
      <c r="F25" s="6"/>
      <c r="G25" s="6"/>
      <c r="H25" s="6"/>
      <c r="I25" s="6"/>
      <c r="J25" s="6"/>
      <c r="K25" s="6"/>
    </row>
    <row r="26" spans="1:11" ht="12.75">
      <c r="A26" s="10"/>
      <c r="B26" s="7" t="s">
        <v>327</v>
      </c>
      <c r="C26" s="6">
        <v>33.2</v>
      </c>
      <c r="D26" s="6">
        <v>36.5</v>
      </c>
      <c r="E26" s="6">
        <v>30.6</v>
      </c>
      <c r="F26" s="6">
        <v>31</v>
      </c>
      <c r="G26" s="6">
        <v>34.4</v>
      </c>
      <c r="H26" s="6">
        <v>28.3</v>
      </c>
      <c r="I26" s="6">
        <v>49.3</v>
      </c>
      <c r="J26" s="6">
        <v>51.8</v>
      </c>
      <c r="K26" s="6">
        <v>46.8</v>
      </c>
    </row>
    <row r="27" spans="1:11" ht="12.75">
      <c r="A27" s="10"/>
      <c r="B27" s="7" t="s">
        <v>328</v>
      </c>
      <c r="C27" s="6">
        <v>31.6</v>
      </c>
      <c r="D27" s="6">
        <v>34.2</v>
      </c>
      <c r="E27" s="6">
        <v>29.4</v>
      </c>
      <c r="F27" s="6">
        <v>29.5</v>
      </c>
      <c r="G27" s="6">
        <v>32</v>
      </c>
      <c r="H27" s="6">
        <v>27.3</v>
      </c>
      <c r="I27" s="6">
        <v>47.3</v>
      </c>
      <c r="J27" s="6">
        <v>50.3</v>
      </c>
      <c r="K27" s="6">
        <v>44.6</v>
      </c>
    </row>
    <row r="28" spans="1:11" ht="12.75">
      <c r="A28" s="10"/>
      <c r="B28" s="7" t="s">
        <v>329</v>
      </c>
      <c r="C28" s="6">
        <v>31.4</v>
      </c>
      <c r="D28" s="6">
        <v>33.5</v>
      </c>
      <c r="E28" s="6">
        <v>29.7</v>
      </c>
      <c r="F28" s="6">
        <v>28.7</v>
      </c>
      <c r="G28" s="6">
        <v>30.3</v>
      </c>
      <c r="H28" s="6">
        <v>27.4</v>
      </c>
      <c r="I28" s="6">
        <v>51.4</v>
      </c>
      <c r="J28" s="6">
        <v>58.7</v>
      </c>
      <c r="K28" s="6">
        <v>45.6</v>
      </c>
    </row>
    <row r="29" spans="1:11" ht="12.75">
      <c r="A29" s="10"/>
      <c r="B29" s="7" t="s">
        <v>330</v>
      </c>
      <c r="C29" s="6">
        <v>28.8</v>
      </c>
      <c r="D29" s="6">
        <v>31.5</v>
      </c>
      <c r="E29" s="6">
        <v>26.4</v>
      </c>
      <c r="F29" s="6">
        <v>26.9</v>
      </c>
      <c r="G29" s="6">
        <v>29.2</v>
      </c>
      <c r="H29" s="6">
        <v>24.8</v>
      </c>
      <c r="I29" s="6">
        <v>43.3</v>
      </c>
      <c r="J29" s="6">
        <v>49.8</v>
      </c>
      <c r="K29" s="6">
        <v>38</v>
      </c>
    </row>
    <row r="30" spans="1:11" ht="12.75">
      <c r="A30" s="10"/>
      <c r="B30" s="7" t="s">
        <v>331</v>
      </c>
      <c r="C30" s="6">
        <v>28.2</v>
      </c>
      <c r="D30" s="6">
        <v>29.3</v>
      </c>
      <c r="E30" s="6">
        <v>27</v>
      </c>
      <c r="F30" s="6">
        <v>25.7</v>
      </c>
      <c r="G30" s="6">
        <v>27.1</v>
      </c>
      <c r="H30" s="6">
        <v>24.4</v>
      </c>
      <c r="I30" s="6">
        <v>46.8</v>
      </c>
      <c r="J30" s="6">
        <v>47.1</v>
      </c>
      <c r="K30" s="6">
        <v>46.1</v>
      </c>
    </row>
    <row r="31" spans="1:11" ht="12.75">
      <c r="A31" s="42"/>
      <c r="B31" s="42"/>
      <c r="C31" s="91"/>
      <c r="D31" s="91"/>
      <c r="E31" s="91"/>
      <c r="F31" s="91"/>
      <c r="G31" s="91"/>
      <c r="H31" s="91"/>
      <c r="I31" s="91"/>
      <c r="J31" s="91"/>
      <c r="K31" s="91"/>
    </row>
    <row r="32" spans="1:11" ht="12.75">
      <c r="A32" s="10"/>
      <c r="B32" s="7" t="s">
        <v>312</v>
      </c>
      <c r="C32" s="87">
        <v>66.3</v>
      </c>
      <c r="D32" s="87">
        <v>73.2</v>
      </c>
      <c r="E32" s="87">
        <v>60.8</v>
      </c>
      <c r="F32" s="87">
        <v>61.8</v>
      </c>
      <c r="G32" s="87">
        <v>68.8</v>
      </c>
      <c r="H32" s="87">
        <v>56.2</v>
      </c>
      <c r="I32" s="87">
        <v>107</v>
      </c>
      <c r="J32" s="87">
        <v>113.5</v>
      </c>
      <c r="K32" s="87">
        <v>101.4</v>
      </c>
    </row>
    <row r="33" spans="1:11" ht="12.75">
      <c r="A33" s="10"/>
      <c r="B33" s="7" t="s">
        <v>313</v>
      </c>
      <c r="C33" s="6">
        <v>65</v>
      </c>
      <c r="D33" s="6">
        <v>72.7</v>
      </c>
      <c r="E33" s="6">
        <v>59.1</v>
      </c>
      <c r="F33" s="6">
        <v>60.9</v>
      </c>
      <c r="G33" s="6">
        <v>68.7</v>
      </c>
      <c r="H33" s="6">
        <v>54.9</v>
      </c>
      <c r="I33" s="6">
        <v>102</v>
      </c>
      <c r="J33" s="6">
        <v>109.4</v>
      </c>
      <c r="K33" s="6">
        <v>95.4</v>
      </c>
    </row>
    <row r="34" spans="1:11" ht="12.75">
      <c r="A34" s="10"/>
      <c r="B34" s="7" t="s">
        <v>314</v>
      </c>
      <c r="C34" s="6">
        <v>64.6</v>
      </c>
      <c r="D34" s="6">
        <v>72.3</v>
      </c>
      <c r="E34" s="6">
        <v>58.6</v>
      </c>
      <c r="F34" s="6">
        <v>60.6</v>
      </c>
      <c r="G34" s="6">
        <v>68.4</v>
      </c>
      <c r="H34" s="6">
        <v>54.5</v>
      </c>
      <c r="I34" s="6">
        <v>100.6</v>
      </c>
      <c r="J34" s="6">
        <v>107.6</v>
      </c>
      <c r="K34" s="6">
        <v>94.8</v>
      </c>
    </row>
    <row r="35" spans="1:11" ht="12.75">
      <c r="A35" s="10"/>
      <c r="B35" s="7" t="s">
        <v>315</v>
      </c>
      <c r="C35" s="6">
        <v>63.1</v>
      </c>
      <c r="D35" s="6">
        <v>69.9</v>
      </c>
      <c r="E35" s="6">
        <v>57.9</v>
      </c>
      <c r="F35" s="6">
        <v>59</v>
      </c>
      <c r="G35" s="6">
        <v>65.8</v>
      </c>
      <c r="H35" s="6">
        <v>53.9</v>
      </c>
      <c r="I35" s="6">
        <v>98.6</v>
      </c>
      <c r="J35" s="6">
        <v>106.4</v>
      </c>
      <c r="K35" s="6">
        <v>92.3</v>
      </c>
    </row>
    <row r="36" spans="1:11" ht="12.75">
      <c r="A36" s="10"/>
      <c r="B36" s="7" t="s">
        <v>316</v>
      </c>
      <c r="C36" s="6">
        <v>59.2</v>
      </c>
      <c r="D36" s="6">
        <v>65.9</v>
      </c>
      <c r="E36" s="6">
        <v>54.1</v>
      </c>
      <c r="F36" s="6">
        <v>55.7</v>
      </c>
      <c r="G36" s="6">
        <v>62.4</v>
      </c>
      <c r="H36" s="6">
        <v>50.8</v>
      </c>
      <c r="I36" s="6">
        <v>89.7</v>
      </c>
      <c r="J36" s="6">
        <v>98</v>
      </c>
      <c r="K36" s="6">
        <v>83</v>
      </c>
    </row>
    <row r="37" spans="1:11" ht="12.75">
      <c r="A37" s="10"/>
      <c r="B37" s="10"/>
      <c r="C37" s="6"/>
      <c r="D37" s="6"/>
      <c r="E37" s="6"/>
      <c r="F37" s="6"/>
      <c r="G37" s="6"/>
      <c r="H37" s="6"/>
      <c r="I37" s="6"/>
      <c r="J37" s="6"/>
      <c r="K37" s="6"/>
    </row>
    <row r="38" spans="1:11" ht="12.75">
      <c r="A38" s="10"/>
      <c r="B38" s="7" t="s">
        <v>317</v>
      </c>
      <c r="C38" s="6">
        <v>53.7</v>
      </c>
      <c r="D38" s="6">
        <v>60</v>
      </c>
      <c r="E38" s="6">
        <v>49</v>
      </c>
      <c r="F38" s="6">
        <v>50.6</v>
      </c>
      <c r="G38" s="6">
        <v>56.7</v>
      </c>
      <c r="H38" s="6">
        <v>46.1</v>
      </c>
      <c r="I38" s="6">
        <v>80.8</v>
      </c>
      <c r="J38" s="6">
        <v>88.9</v>
      </c>
      <c r="K38" s="6">
        <v>74.2</v>
      </c>
    </row>
    <row r="39" spans="1:11" ht="12.75">
      <c r="A39" s="10"/>
      <c r="B39" s="7" t="s">
        <v>318</v>
      </c>
      <c r="C39" s="6">
        <v>50.6</v>
      </c>
      <c r="D39" s="6">
        <v>56.1</v>
      </c>
      <c r="E39" s="6">
        <v>46.5</v>
      </c>
      <c r="F39" s="6">
        <v>47.6</v>
      </c>
      <c r="G39" s="6">
        <v>53</v>
      </c>
      <c r="H39" s="6">
        <v>43.6</v>
      </c>
      <c r="I39" s="6">
        <v>76.2</v>
      </c>
      <c r="J39" s="6">
        <v>84.1</v>
      </c>
      <c r="K39" s="6">
        <v>69.9</v>
      </c>
    </row>
    <row r="40" spans="1:11" ht="12.75">
      <c r="A40" s="26" t="s">
        <v>339</v>
      </c>
      <c r="B40" s="7" t="s">
        <v>319</v>
      </c>
      <c r="C40" s="6">
        <v>47.3</v>
      </c>
      <c r="D40" s="6">
        <v>52.7</v>
      </c>
      <c r="E40" s="6">
        <v>43.3</v>
      </c>
      <c r="F40" s="6">
        <v>44.4</v>
      </c>
      <c r="G40" s="6">
        <v>49.7</v>
      </c>
      <c r="H40" s="6">
        <v>40.6</v>
      </c>
      <c r="I40" s="6">
        <v>71.7</v>
      </c>
      <c r="J40" s="6">
        <v>79.3</v>
      </c>
      <c r="K40" s="6">
        <v>65.6</v>
      </c>
    </row>
    <row r="41" spans="1:11" ht="12.75">
      <c r="A41" s="10"/>
      <c r="B41" s="7" t="s">
        <v>320</v>
      </c>
      <c r="C41" s="6">
        <v>44.4</v>
      </c>
      <c r="D41" s="6">
        <v>49.1</v>
      </c>
      <c r="E41" s="6">
        <v>40.8</v>
      </c>
      <c r="F41" s="6">
        <v>41.6</v>
      </c>
      <c r="G41" s="6">
        <v>46</v>
      </c>
      <c r="H41" s="6">
        <v>38.4</v>
      </c>
      <c r="I41" s="6">
        <v>67.6</v>
      </c>
      <c r="J41" s="6">
        <v>76.1</v>
      </c>
      <c r="K41" s="6">
        <v>60.9</v>
      </c>
    </row>
    <row r="42" spans="1:11" ht="12.75">
      <c r="A42" s="10"/>
      <c r="B42" s="7" t="s">
        <v>321</v>
      </c>
      <c r="C42" s="6">
        <v>41.6</v>
      </c>
      <c r="D42" s="6">
        <v>45.9</v>
      </c>
      <c r="E42" s="6">
        <v>38.3</v>
      </c>
      <c r="F42" s="6">
        <v>38.9</v>
      </c>
      <c r="G42" s="6">
        <v>42.9</v>
      </c>
      <c r="H42" s="6">
        <v>35.9</v>
      </c>
      <c r="I42" s="6">
        <v>63.6</v>
      </c>
      <c r="J42" s="6">
        <v>71.8</v>
      </c>
      <c r="K42" s="6">
        <v>57.1</v>
      </c>
    </row>
    <row r="43" spans="1:11" ht="12.75">
      <c r="A43" s="10"/>
      <c r="B43" s="10"/>
      <c r="C43" s="6"/>
      <c r="D43" s="6"/>
      <c r="E43" s="6"/>
      <c r="F43" s="6"/>
      <c r="G43" s="6"/>
      <c r="H43" s="6"/>
      <c r="I43" s="6"/>
      <c r="J43" s="6"/>
      <c r="K43" s="6"/>
    </row>
    <row r="44" spans="1:11" ht="12.75">
      <c r="A44" s="10"/>
      <c r="B44" s="7" t="s">
        <v>322</v>
      </c>
      <c r="C44" s="6">
        <v>40.8</v>
      </c>
      <c r="D44" s="6">
        <v>44.9</v>
      </c>
      <c r="E44" s="6">
        <v>37.6</v>
      </c>
      <c r="F44" s="6">
        <v>38</v>
      </c>
      <c r="G44" s="6">
        <v>41.9</v>
      </c>
      <c r="H44" s="6">
        <v>35.2</v>
      </c>
      <c r="I44" s="6">
        <v>62.9</v>
      </c>
      <c r="J44" s="6">
        <v>70.5</v>
      </c>
      <c r="K44" s="6">
        <v>57</v>
      </c>
    </row>
    <row r="45" spans="1:11" ht="12.75">
      <c r="A45" s="10"/>
      <c r="B45" s="7" t="s">
        <v>323</v>
      </c>
      <c r="C45" s="6">
        <v>38.1</v>
      </c>
      <c r="D45" s="6">
        <v>41.7</v>
      </c>
      <c r="E45" s="6">
        <v>35.4</v>
      </c>
      <c r="F45" s="6">
        <v>35.6</v>
      </c>
      <c r="G45" s="6">
        <v>38.9</v>
      </c>
      <c r="H45" s="6">
        <v>33.1</v>
      </c>
      <c r="I45" s="6">
        <v>58.6</v>
      </c>
      <c r="J45" s="6">
        <v>65.6</v>
      </c>
      <c r="K45" s="6">
        <v>53.2</v>
      </c>
    </row>
    <row r="46" spans="1:11" ht="12.75">
      <c r="A46" s="10"/>
      <c r="B46" s="7" t="s">
        <v>324</v>
      </c>
      <c r="C46" s="6">
        <v>35.8</v>
      </c>
      <c r="D46" s="6">
        <v>39.2</v>
      </c>
      <c r="E46" s="6">
        <v>33.2</v>
      </c>
      <c r="F46" s="6">
        <v>33.4</v>
      </c>
      <c r="G46" s="6">
        <v>36.6</v>
      </c>
      <c r="H46" s="6">
        <v>31</v>
      </c>
      <c r="I46" s="6">
        <v>54.8</v>
      </c>
      <c r="J46" s="6">
        <v>61.8</v>
      </c>
      <c r="K46" s="6">
        <v>49.6</v>
      </c>
    </row>
    <row r="47" spans="1:11" ht="12.75">
      <c r="A47" s="10"/>
      <c r="B47" s="7" t="s">
        <v>325</v>
      </c>
      <c r="C47" s="6">
        <v>34.4</v>
      </c>
      <c r="D47" s="6">
        <v>37.7</v>
      </c>
      <c r="E47" s="6">
        <v>31.8</v>
      </c>
      <c r="F47" s="6">
        <v>32</v>
      </c>
      <c r="G47" s="6">
        <v>35.2</v>
      </c>
      <c r="H47" s="6">
        <v>29.6</v>
      </c>
      <c r="I47" s="6">
        <v>52.6</v>
      </c>
      <c r="J47" s="6">
        <v>57.8</v>
      </c>
      <c r="K47" s="6">
        <v>48.6</v>
      </c>
    </row>
    <row r="48" spans="1:11" ht="12.75">
      <c r="A48" s="10"/>
      <c r="B48" s="7" t="s">
        <v>326</v>
      </c>
      <c r="C48" s="6">
        <v>33.4</v>
      </c>
      <c r="D48" s="6">
        <v>36.4</v>
      </c>
      <c r="E48" s="6">
        <v>31.1</v>
      </c>
      <c r="F48" s="6">
        <v>31.1</v>
      </c>
      <c r="G48" s="6">
        <v>33.9</v>
      </c>
      <c r="H48" s="6">
        <v>28.9</v>
      </c>
      <c r="I48" s="6">
        <v>51.1</v>
      </c>
      <c r="J48" s="6">
        <v>56.3</v>
      </c>
      <c r="K48" s="6">
        <v>46.9</v>
      </c>
    </row>
    <row r="49" spans="1:11" ht="12.75">
      <c r="A49" s="10"/>
      <c r="B49" s="10"/>
      <c r="C49" s="6"/>
      <c r="D49" s="6"/>
      <c r="E49" s="6"/>
      <c r="F49" s="9"/>
      <c r="G49" s="6"/>
      <c r="H49" s="6"/>
      <c r="I49" s="6"/>
      <c r="J49" s="6"/>
      <c r="K49" s="6"/>
    </row>
    <row r="50" spans="1:11" ht="12.75">
      <c r="A50" s="10"/>
      <c r="B50" s="7" t="s">
        <v>327</v>
      </c>
      <c r="C50" s="6">
        <v>32.3</v>
      </c>
      <c r="D50" s="6">
        <v>35.2</v>
      </c>
      <c r="E50" s="6">
        <v>30</v>
      </c>
      <c r="F50" s="6">
        <v>30.1</v>
      </c>
      <c r="G50" s="6">
        <v>32.8</v>
      </c>
      <c r="H50" s="6">
        <v>27.9</v>
      </c>
      <c r="I50" s="6">
        <v>49.4</v>
      </c>
      <c r="J50" s="6">
        <v>54.2</v>
      </c>
      <c r="K50" s="6">
        <v>45.5</v>
      </c>
    </row>
    <row r="51" spans="1:11" ht="12.75">
      <c r="A51" s="10"/>
      <c r="B51" s="7" t="s">
        <v>328</v>
      </c>
      <c r="C51" s="6">
        <v>31</v>
      </c>
      <c r="D51" s="6">
        <v>33.5</v>
      </c>
      <c r="E51" s="6">
        <v>29</v>
      </c>
      <c r="F51" s="6">
        <v>28.8</v>
      </c>
      <c r="G51" s="6">
        <v>31.1</v>
      </c>
      <c r="H51" s="6">
        <v>27.1</v>
      </c>
      <c r="I51" s="6">
        <v>47</v>
      </c>
      <c r="J51" s="6">
        <v>52.4</v>
      </c>
      <c r="K51" s="6">
        <v>42.7</v>
      </c>
    </row>
    <row r="52" spans="1:11" ht="12.75">
      <c r="A52" s="10"/>
      <c r="B52" s="7" t="s">
        <v>329</v>
      </c>
      <c r="C52" s="6">
        <v>30.3</v>
      </c>
      <c r="D52" s="6">
        <v>32.7</v>
      </c>
      <c r="E52" s="6">
        <v>28.3</v>
      </c>
      <c r="F52" s="6">
        <v>28.1</v>
      </c>
      <c r="G52" s="6">
        <v>30.3</v>
      </c>
      <c r="H52" s="6">
        <v>26.3</v>
      </c>
      <c r="I52" s="6">
        <v>45.8</v>
      </c>
      <c r="J52" s="6">
        <v>51.1</v>
      </c>
      <c r="K52" s="6">
        <v>41.7</v>
      </c>
    </row>
    <row r="53" spans="1:11" ht="12.75">
      <c r="A53" s="10"/>
      <c r="B53" s="7" t="s">
        <v>330</v>
      </c>
      <c r="C53" s="6">
        <v>29.7</v>
      </c>
      <c r="D53" s="6">
        <v>32.4</v>
      </c>
      <c r="E53" s="6">
        <v>27.6</v>
      </c>
      <c r="F53" s="6">
        <v>27.5</v>
      </c>
      <c r="G53" s="6">
        <v>30</v>
      </c>
      <c r="H53" s="6">
        <v>25.5</v>
      </c>
      <c r="I53" s="6">
        <v>45.6</v>
      </c>
      <c r="J53" s="6">
        <v>50.9</v>
      </c>
      <c r="K53" s="6">
        <v>41.5</v>
      </c>
    </row>
    <row r="54" spans="1:11" ht="12.75">
      <c r="A54" s="42"/>
      <c r="B54" s="4" t="s">
        <v>331</v>
      </c>
      <c r="C54" s="91">
        <v>28.5</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5"/>
  <sheetViews>
    <sheetView workbookViewId="0" topLeftCell="A1">
      <selection activeCell="A2" sqref="A2:E4"/>
    </sheetView>
  </sheetViews>
  <sheetFormatPr defaultColWidth="7.69921875" defaultRowHeight="19.5"/>
  <cols>
    <col min="1" max="1" width="10.09765625" style="2" customWidth="1"/>
    <col min="2" max="3" width="7.69921875" style="2" customWidth="1"/>
    <col min="4" max="4" width="9.296875" style="2" customWidth="1"/>
    <col min="5" max="16384" width="7.69921875" style="2" customWidth="1"/>
  </cols>
  <sheetData>
    <row r="2" spans="1:5" ht="12.75">
      <c r="A2" s="159" t="s">
        <v>370</v>
      </c>
      <c r="B2" s="159"/>
      <c r="C2" s="159"/>
      <c r="D2" s="159"/>
      <c r="E2" s="159"/>
    </row>
    <row r="3" spans="1:5" ht="12.75">
      <c r="A3" s="159" t="s">
        <v>377</v>
      </c>
      <c r="B3" s="159"/>
      <c r="C3" s="159"/>
      <c r="D3" s="159"/>
      <c r="E3" s="159"/>
    </row>
    <row r="4" spans="1:5" ht="12.75">
      <c r="A4" s="159" t="s">
        <v>371</v>
      </c>
      <c r="B4" s="159"/>
      <c r="C4" s="159"/>
      <c r="D4" s="159"/>
      <c r="E4" s="159"/>
    </row>
    <row r="6" spans="1:5" ht="12.75">
      <c r="A6" s="161" t="s">
        <v>378</v>
      </c>
      <c r="B6" s="161"/>
      <c r="C6" s="162" t="s">
        <v>379</v>
      </c>
      <c r="D6" s="161" t="s">
        <v>380</v>
      </c>
      <c r="E6" s="161"/>
    </row>
    <row r="7" spans="1:5" ht="12.75">
      <c r="A7" s="4" t="s">
        <v>381</v>
      </c>
      <c r="B7" s="4" t="s">
        <v>382</v>
      </c>
      <c r="C7" s="163"/>
      <c r="D7" s="4" t="s">
        <v>381</v>
      </c>
      <c r="E7" s="4" t="s">
        <v>382</v>
      </c>
    </row>
    <row r="8" spans="1:5" ht="12.75">
      <c r="A8" s="5">
        <v>1921031</v>
      </c>
      <c r="B8" s="6">
        <v>9.5</v>
      </c>
      <c r="C8" s="7" t="s">
        <v>312</v>
      </c>
      <c r="D8" s="5">
        <v>76321</v>
      </c>
      <c r="E8" s="6">
        <v>8.6</v>
      </c>
    </row>
    <row r="9" spans="1:5" ht="12.75">
      <c r="A9" s="5">
        <v>1927542</v>
      </c>
      <c r="B9" s="6">
        <v>9.3</v>
      </c>
      <c r="C9" s="7" t="s">
        <v>313</v>
      </c>
      <c r="D9" s="5">
        <v>77395</v>
      </c>
      <c r="E9" s="6">
        <v>8.6</v>
      </c>
    </row>
    <row r="10" spans="1:5" ht="12.75">
      <c r="A10" s="5">
        <v>1963944</v>
      </c>
      <c r="B10" s="6">
        <v>9.4</v>
      </c>
      <c r="C10" s="7" t="s">
        <v>314</v>
      </c>
      <c r="D10" s="5">
        <v>79210</v>
      </c>
      <c r="E10" s="6">
        <v>8.8</v>
      </c>
    </row>
    <row r="11" spans="1:5" ht="12.75">
      <c r="A11" s="5">
        <v>1973003</v>
      </c>
      <c r="B11" s="6">
        <v>9.3</v>
      </c>
      <c r="C11" s="7" t="s">
        <v>315</v>
      </c>
      <c r="D11" s="5">
        <v>78522</v>
      </c>
      <c r="E11" s="6">
        <v>8.7</v>
      </c>
    </row>
    <row r="12" spans="1:5" ht="12.75">
      <c r="A12" s="8"/>
      <c r="B12" s="9"/>
      <c r="C12" s="10"/>
      <c r="D12" s="5"/>
      <c r="E12" s="6"/>
    </row>
    <row r="13" spans="1:5" ht="12.75">
      <c r="A13" s="5">
        <v>1934388</v>
      </c>
      <c r="B13" s="6">
        <v>9.1</v>
      </c>
      <c r="C13" s="7" t="s">
        <v>316</v>
      </c>
      <c r="D13" s="5">
        <v>76143</v>
      </c>
      <c r="E13" s="6">
        <v>8.4</v>
      </c>
    </row>
    <row r="14" spans="1:5" ht="12.75">
      <c r="A14" s="5">
        <v>1892879</v>
      </c>
      <c r="B14" s="6">
        <v>8.8</v>
      </c>
      <c r="C14" s="7" t="s">
        <v>317</v>
      </c>
      <c r="D14" s="5">
        <v>74522</v>
      </c>
      <c r="E14" s="6">
        <v>8.2</v>
      </c>
    </row>
    <row r="15" spans="1:5" ht="12.75">
      <c r="A15" s="5">
        <v>1909440</v>
      </c>
      <c r="B15" s="6">
        <v>8.8</v>
      </c>
      <c r="C15" s="7" t="s">
        <v>318</v>
      </c>
      <c r="D15" s="5">
        <v>75801</v>
      </c>
      <c r="E15" s="6">
        <v>8.3</v>
      </c>
    </row>
    <row r="16" spans="1:5" ht="12.75">
      <c r="A16" s="5">
        <v>1899597</v>
      </c>
      <c r="B16" s="6">
        <v>8.6</v>
      </c>
      <c r="C16" s="7" t="s">
        <v>319</v>
      </c>
      <c r="D16" s="5">
        <v>74144</v>
      </c>
      <c r="E16" s="6">
        <v>8.1</v>
      </c>
    </row>
    <row r="17" spans="1:5" ht="12.75">
      <c r="A17" s="5"/>
      <c r="B17" s="6"/>
      <c r="C17" s="10"/>
      <c r="D17" s="5"/>
      <c r="E17" s="6"/>
    </row>
    <row r="18" spans="1:5" ht="12.75">
      <c r="A18" s="5">
        <v>1927788</v>
      </c>
      <c r="B18" s="6">
        <v>8.7</v>
      </c>
      <c r="C18" s="7" t="s">
        <v>320</v>
      </c>
      <c r="D18" s="5">
        <v>74773</v>
      </c>
      <c r="E18" s="6">
        <v>8.1</v>
      </c>
    </row>
    <row r="19" spans="1:5" ht="12.75">
      <c r="A19" s="5">
        <v>1913841</v>
      </c>
      <c r="B19" s="6">
        <v>8.5</v>
      </c>
      <c r="C19" s="7" t="s">
        <v>321</v>
      </c>
      <c r="D19" s="5">
        <v>73480</v>
      </c>
      <c r="E19" s="6">
        <v>7.9</v>
      </c>
    </row>
    <row r="20" spans="1:5" ht="12.75">
      <c r="A20" s="5">
        <v>1989841</v>
      </c>
      <c r="B20" s="6">
        <v>8.8</v>
      </c>
      <c r="C20" s="7" t="s">
        <v>322</v>
      </c>
      <c r="D20" s="5">
        <v>74991</v>
      </c>
      <c r="E20" s="6">
        <v>8.1</v>
      </c>
    </row>
    <row r="21" spans="1:5" ht="12.75">
      <c r="A21" s="5">
        <v>1977981</v>
      </c>
      <c r="B21" s="6">
        <v>8.6</v>
      </c>
      <c r="C21" s="7" t="s">
        <v>323</v>
      </c>
      <c r="D21" s="5">
        <v>75818</v>
      </c>
      <c r="E21" s="6">
        <v>8.2</v>
      </c>
    </row>
    <row r="22" spans="1:5" ht="12.75">
      <c r="A22" s="5"/>
      <c r="B22" s="6"/>
      <c r="C22" s="10"/>
      <c r="D22" s="5"/>
      <c r="E22" s="6"/>
    </row>
    <row r="23" spans="1:5" ht="12.75">
      <c r="A23" s="5">
        <v>1974797</v>
      </c>
      <c r="B23" s="6">
        <v>8.5</v>
      </c>
      <c r="C23" s="7" t="s">
        <v>324</v>
      </c>
      <c r="D23" s="5">
        <v>75536</v>
      </c>
      <c r="E23" s="6">
        <v>8.2</v>
      </c>
    </row>
    <row r="24" spans="1:5" ht="12.75">
      <c r="A24" s="5">
        <v>2019201</v>
      </c>
      <c r="B24" s="6">
        <v>8.6</v>
      </c>
      <c r="C24" s="7" t="s">
        <v>325</v>
      </c>
      <c r="D24" s="5">
        <v>76639</v>
      </c>
      <c r="E24" s="6">
        <v>8.4</v>
      </c>
    </row>
    <row r="25" spans="1:5" ht="12.75">
      <c r="A25" s="5">
        <v>2039369</v>
      </c>
      <c r="B25" s="6">
        <v>8.6</v>
      </c>
      <c r="C25" s="7" t="s">
        <v>326</v>
      </c>
      <c r="D25" s="5">
        <v>76401</v>
      </c>
      <c r="E25" s="6">
        <v>8.4</v>
      </c>
    </row>
    <row r="26" spans="1:5" ht="12.75">
      <c r="A26" s="5">
        <v>2086440</v>
      </c>
      <c r="B26" s="6">
        <v>8.7</v>
      </c>
      <c r="C26" s="7" t="s">
        <v>327</v>
      </c>
      <c r="D26" s="5">
        <v>78635</v>
      </c>
      <c r="E26" s="6">
        <v>8.7</v>
      </c>
    </row>
    <row r="27" spans="1:5" ht="12.75">
      <c r="A27" s="5"/>
      <c r="B27" s="6"/>
      <c r="C27" s="10"/>
      <c r="D27" s="5"/>
      <c r="E27" s="6"/>
    </row>
    <row r="28" spans="1:5" ht="12.75">
      <c r="A28" s="5">
        <v>2105361</v>
      </c>
      <c r="B28" s="6">
        <v>8.7</v>
      </c>
      <c r="C28" s="7" t="s">
        <v>328</v>
      </c>
      <c r="D28" s="5">
        <v>80177</v>
      </c>
      <c r="E28" s="6">
        <v>8.8</v>
      </c>
    </row>
    <row r="29" spans="1:5" ht="12.75">
      <c r="A29" s="11">
        <v>2123323</v>
      </c>
      <c r="B29" s="12">
        <v>8.7</v>
      </c>
      <c r="C29" s="7" t="s">
        <v>329</v>
      </c>
      <c r="D29" s="5">
        <v>79795</v>
      </c>
      <c r="E29" s="6">
        <v>8.7</v>
      </c>
    </row>
    <row r="30" spans="1:5" ht="12.75">
      <c r="A30" s="11">
        <v>2167999</v>
      </c>
      <c r="B30" s="12">
        <v>8.8</v>
      </c>
      <c r="C30" s="7" t="s">
        <v>330</v>
      </c>
      <c r="D30" s="5">
        <v>80075</v>
      </c>
      <c r="E30" s="6">
        <v>8.7</v>
      </c>
    </row>
    <row r="31" spans="1:5" ht="12.75">
      <c r="A31" s="13">
        <v>2155000</v>
      </c>
      <c r="B31" s="14">
        <v>8.7</v>
      </c>
      <c r="C31" s="4">
        <v>1989</v>
      </c>
      <c r="D31" s="13">
        <v>78566</v>
      </c>
      <c r="E31" s="15">
        <v>8.5</v>
      </c>
    </row>
    <row r="32" spans="1:5" ht="12.75">
      <c r="A32" s="16"/>
      <c r="B32" s="17"/>
      <c r="C32" s="18"/>
      <c r="D32" s="16"/>
      <c r="E32" s="19"/>
    </row>
    <row r="33" spans="1:5" ht="12.75">
      <c r="A33" s="164" t="s">
        <v>383</v>
      </c>
      <c r="B33" s="165"/>
      <c r="C33" s="165"/>
      <c r="D33" s="165"/>
      <c r="E33" s="165"/>
    </row>
    <row r="35" spans="1:5" ht="25.5" customHeight="1">
      <c r="A35" s="160" t="s">
        <v>384</v>
      </c>
      <c r="B35" s="160"/>
      <c r="C35" s="160"/>
      <c r="D35" s="160"/>
      <c r="E35" s="160"/>
    </row>
  </sheetData>
  <mergeCells count="8">
    <mergeCell ref="A4:E4"/>
    <mergeCell ref="A3:E3"/>
    <mergeCell ref="A2:E2"/>
    <mergeCell ref="A35:E35"/>
    <mergeCell ref="A6:B6"/>
    <mergeCell ref="D6:E6"/>
    <mergeCell ref="C6:C7"/>
    <mergeCell ref="A33:E33"/>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D18"/>
  <sheetViews>
    <sheetView workbookViewId="0" topLeftCell="A1">
      <selection activeCell="A2" sqref="A2:D4"/>
    </sheetView>
  </sheetViews>
  <sheetFormatPr defaultColWidth="7.69921875" defaultRowHeight="19.5"/>
  <cols>
    <col min="1" max="1" width="8.5" style="2" customWidth="1"/>
    <col min="2" max="2" width="40.5" style="2" customWidth="1"/>
    <col min="3" max="3" width="5.296875" style="2" customWidth="1"/>
    <col min="4" max="5" width="7.69921875" style="2" customWidth="1"/>
    <col min="6" max="6" width="8.5" style="2" customWidth="1"/>
    <col min="7" max="16384" width="7.69921875" style="2" customWidth="1"/>
  </cols>
  <sheetData>
    <row r="1" ht="12.75">
      <c r="A1" s="38"/>
    </row>
    <row r="2" spans="1:4" ht="12.75">
      <c r="A2" s="159" t="s">
        <v>734</v>
      </c>
      <c r="B2" s="159"/>
      <c r="C2" s="159"/>
      <c r="D2" s="159"/>
    </row>
    <row r="3" spans="1:4" ht="12.75">
      <c r="A3" s="159" t="s">
        <v>717</v>
      </c>
      <c r="B3" s="159"/>
      <c r="C3" s="159"/>
      <c r="D3" s="159"/>
    </row>
    <row r="4" spans="1:4" ht="12.75">
      <c r="A4" s="159" t="s">
        <v>304</v>
      </c>
      <c r="B4" s="159"/>
      <c r="C4" s="159"/>
      <c r="D4" s="159"/>
    </row>
    <row r="6" spans="1:4" ht="38.25">
      <c r="A6" s="34" t="s">
        <v>683</v>
      </c>
      <c r="B6" s="51" t="s">
        <v>460</v>
      </c>
      <c r="C6" s="34" t="s">
        <v>684</v>
      </c>
      <c r="D6" s="51" t="s">
        <v>679</v>
      </c>
    </row>
    <row r="7" spans="1:4" ht="12.75">
      <c r="A7" s="103" t="s">
        <v>718</v>
      </c>
      <c r="B7" s="104" t="s">
        <v>719</v>
      </c>
      <c r="C7" s="105">
        <v>2387</v>
      </c>
      <c r="D7" s="87">
        <v>46.14343707713126</v>
      </c>
    </row>
    <row r="8" spans="1:4" ht="12.75">
      <c r="A8" s="7" t="s">
        <v>720</v>
      </c>
      <c r="B8" s="26" t="s">
        <v>733</v>
      </c>
      <c r="C8" s="5">
        <v>947</v>
      </c>
      <c r="D8" s="6">
        <v>18.306591919582445</v>
      </c>
    </row>
    <row r="9" spans="1:4" ht="12.75">
      <c r="A9" s="7" t="s">
        <v>721</v>
      </c>
      <c r="B9" s="26" t="s">
        <v>722</v>
      </c>
      <c r="C9" s="5">
        <v>759</v>
      </c>
      <c r="D9" s="6">
        <v>14.672337135124685</v>
      </c>
    </row>
    <row r="10" spans="1:4" ht="12.75">
      <c r="A10" s="7" t="s">
        <v>723</v>
      </c>
      <c r="B10" s="26" t="s">
        <v>724</v>
      </c>
      <c r="C10" s="5">
        <v>717</v>
      </c>
      <c r="D10" s="6">
        <v>13.860429151362846</v>
      </c>
    </row>
    <row r="11" spans="1:4" ht="12.75">
      <c r="A11" s="7" t="s">
        <v>725</v>
      </c>
      <c r="B11" s="26" t="s">
        <v>726</v>
      </c>
      <c r="C11" s="5">
        <v>279</v>
      </c>
      <c r="D11" s="6">
        <v>5.393388749275082</v>
      </c>
    </row>
    <row r="12" spans="1:4" ht="12.75">
      <c r="A12" s="7" t="s">
        <v>727</v>
      </c>
      <c r="B12" s="26" t="s">
        <v>728</v>
      </c>
      <c r="C12" s="5">
        <v>54</v>
      </c>
      <c r="D12" s="6">
        <v>1.0438816934080803</v>
      </c>
    </row>
    <row r="13" spans="1:4" ht="12.75">
      <c r="A13" s="7" t="s">
        <v>729</v>
      </c>
      <c r="B13" s="26" t="s">
        <v>730</v>
      </c>
      <c r="C13" s="5">
        <v>30</v>
      </c>
      <c r="D13" s="6">
        <v>0.5799342741156002</v>
      </c>
    </row>
    <row r="14" spans="1:4" ht="24" customHeight="1">
      <c r="A14" s="106"/>
      <c r="B14" s="35" t="s">
        <v>301</v>
      </c>
      <c r="C14" s="31">
        <v>5173</v>
      </c>
      <c r="D14" s="46">
        <v>100</v>
      </c>
    </row>
    <row r="16" spans="1:4" ht="27.75" customHeight="1">
      <c r="A16" s="170" t="s">
        <v>687</v>
      </c>
      <c r="B16" s="154"/>
      <c r="C16" s="154"/>
      <c r="D16" s="154"/>
    </row>
    <row r="17" ht="12.75">
      <c r="A17" s="22"/>
    </row>
    <row r="18" ht="12.75">
      <c r="A18" s="22" t="s">
        <v>384</v>
      </c>
    </row>
  </sheetData>
  <mergeCells count="4">
    <mergeCell ref="A2:D2"/>
    <mergeCell ref="A3:D3"/>
    <mergeCell ref="A4:D4"/>
    <mergeCell ref="A16:D1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756</v>
      </c>
      <c r="B2" s="159"/>
      <c r="C2" s="159"/>
      <c r="D2" s="159"/>
      <c r="E2" s="159"/>
      <c r="F2" s="159"/>
      <c r="G2" s="159"/>
      <c r="H2" s="159"/>
      <c r="I2" s="159"/>
      <c r="J2" s="159"/>
      <c r="K2" s="159"/>
      <c r="L2" s="159"/>
      <c r="M2" s="159"/>
    </row>
    <row r="3" spans="1:13" ht="12.75">
      <c r="A3" s="159" t="s">
        <v>293</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48</v>
      </c>
      <c r="C9" s="5">
        <v>27</v>
      </c>
      <c r="D9" s="5">
        <v>21</v>
      </c>
      <c r="E9" s="5">
        <v>29</v>
      </c>
      <c r="F9" s="5">
        <v>15</v>
      </c>
      <c r="G9" s="5">
        <v>14</v>
      </c>
      <c r="H9" s="5">
        <v>18</v>
      </c>
      <c r="I9" s="5">
        <v>12</v>
      </c>
      <c r="J9" s="5">
        <v>6</v>
      </c>
      <c r="K9" s="29" t="s">
        <v>369</v>
      </c>
      <c r="L9" s="29" t="s">
        <v>369</v>
      </c>
      <c r="M9" s="29" t="s">
        <v>369</v>
      </c>
    </row>
    <row r="10" spans="1:13" ht="12.75">
      <c r="A10" s="26" t="s">
        <v>429</v>
      </c>
      <c r="B10" s="5">
        <v>111</v>
      </c>
      <c r="C10" s="5">
        <v>62</v>
      </c>
      <c r="D10" s="5">
        <v>49</v>
      </c>
      <c r="E10" s="5">
        <v>82</v>
      </c>
      <c r="F10" s="5">
        <v>48</v>
      </c>
      <c r="G10" s="5">
        <v>34</v>
      </c>
      <c r="H10" s="5">
        <v>26</v>
      </c>
      <c r="I10" s="5">
        <v>14</v>
      </c>
      <c r="J10" s="5">
        <v>12</v>
      </c>
      <c r="K10" s="5">
        <v>3</v>
      </c>
      <c r="L10" s="29" t="s">
        <v>369</v>
      </c>
      <c r="M10" s="5">
        <v>3</v>
      </c>
    </row>
    <row r="11" spans="1:13" ht="12.75">
      <c r="A11" s="26" t="s">
        <v>430</v>
      </c>
      <c r="B11" s="5">
        <v>77</v>
      </c>
      <c r="C11" s="5">
        <v>48</v>
      </c>
      <c r="D11" s="5">
        <v>29</v>
      </c>
      <c r="E11" s="5">
        <v>57</v>
      </c>
      <c r="F11" s="5">
        <v>36</v>
      </c>
      <c r="G11" s="5">
        <v>21</v>
      </c>
      <c r="H11" s="5">
        <v>17</v>
      </c>
      <c r="I11" s="5">
        <v>9</v>
      </c>
      <c r="J11" s="5">
        <v>8</v>
      </c>
      <c r="K11" s="5">
        <v>3</v>
      </c>
      <c r="L11" s="5">
        <v>3</v>
      </c>
      <c r="M11" s="29" t="s">
        <v>369</v>
      </c>
    </row>
    <row r="12" spans="1:13" ht="12.75">
      <c r="A12" s="26" t="s">
        <v>407</v>
      </c>
      <c r="B12" s="5">
        <v>71</v>
      </c>
      <c r="C12" s="5">
        <v>45</v>
      </c>
      <c r="D12" s="5">
        <v>26</v>
      </c>
      <c r="E12" s="5">
        <v>59</v>
      </c>
      <c r="F12" s="5">
        <v>38</v>
      </c>
      <c r="G12" s="5">
        <v>21</v>
      </c>
      <c r="H12" s="5">
        <v>9</v>
      </c>
      <c r="I12" s="5">
        <v>6</v>
      </c>
      <c r="J12" s="5">
        <v>3</v>
      </c>
      <c r="K12" s="5">
        <v>3</v>
      </c>
      <c r="L12" s="5">
        <v>1</v>
      </c>
      <c r="M12" s="5">
        <v>2</v>
      </c>
    </row>
    <row r="13" spans="1:13" ht="12.75">
      <c r="A13" s="26" t="s">
        <v>408</v>
      </c>
      <c r="B13" s="5">
        <v>291</v>
      </c>
      <c r="C13" s="5">
        <v>201</v>
      </c>
      <c r="D13" s="5">
        <v>90</v>
      </c>
      <c r="E13" s="5">
        <v>250</v>
      </c>
      <c r="F13" s="5">
        <v>174</v>
      </c>
      <c r="G13" s="5">
        <v>76</v>
      </c>
      <c r="H13" s="5">
        <v>37</v>
      </c>
      <c r="I13" s="5">
        <v>25</v>
      </c>
      <c r="J13" s="5">
        <v>12</v>
      </c>
      <c r="K13" s="5">
        <v>4</v>
      </c>
      <c r="L13" s="5">
        <v>2</v>
      </c>
      <c r="M13" s="5">
        <v>2</v>
      </c>
    </row>
    <row r="14" spans="1:13" ht="12.75">
      <c r="A14" s="26" t="s">
        <v>409</v>
      </c>
      <c r="B14" s="5">
        <v>268</v>
      </c>
      <c r="C14" s="5">
        <v>202</v>
      </c>
      <c r="D14" s="5">
        <v>66</v>
      </c>
      <c r="E14" s="5">
        <v>235</v>
      </c>
      <c r="F14" s="5">
        <v>181</v>
      </c>
      <c r="G14" s="5">
        <v>54</v>
      </c>
      <c r="H14" s="5">
        <v>31</v>
      </c>
      <c r="I14" s="5">
        <v>20</v>
      </c>
      <c r="J14" s="5">
        <v>11</v>
      </c>
      <c r="K14" s="5">
        <v>2</v>
      </c>
      <c r="L14" s="5">
        <v>1</v>
      </c>
      <c r="M14" s="5">
        <v>1</v>
      </c>
    </row>
    <row r="15" spans="1:13" ht="12.75">
      <c r="A15" s="26" t="s">
        <v>410</v>
      </c>
      <c r="B15" s="5">
        <v>298</v>
      </c>
      <c r="C15" s="5">
        <v>214</v>
      </c>
      <c r="D15" s="5">
        <v>84</v>
      </c>
      <c r="E15" s="5">
        <v>266</v>
      </c>
      <c r="F15" s="5">
        <v>195</v>
      </c>
      <c r="G15" s="5">
        <v>71</v>
      </c>
      <c r="H15" s="5">
        <v>27</v>
      </c>
      <c r="I15" s="5">
        <v>15</v>
      </c>
      <c r="J15" s="5">
        <v>12</v>
      </c>
      <c r="K15" s="5">
        <v>4</v>
      </c>
      <c r="L15" s="5">
        <v>3</v>
      </c>
      <c r="M15" s="5">
        <v>1</v>
      </c>
    </row>
    <row r="16" spans="1:13" ht="12.75">
      <c r="A16" s="26" t="s">
        <v>411</v>
      </c>
      <c r="B16" s="5">
        <v>234</v>
      </c>
      <c r="C16" s="5">
        <v>178</v>
      </c>
      <c r="D16" s="5">
        <v>56</v>
      </c>
      <c r="E16" s="5">
        <v>205</v>
      </c>
      <c r="F16" s="5">
        <v>154</v>
      </c>
      <c r="G16" s="5">
        <v>51</v>
      </c>
      <c r="H16" s="5">
        <v>24</v>
      </c>
      <c r="I16" s="5">
        <v>19</v>
      </c>
      <c r="J16" s="5">
        <v>5</v>
      </c>
      <c r="K16" s="5">
        <v>5</v>
      </c>
      <c r="L16" s="5">
        <v>5</v>
      </c>
      <c r="M16" s="29" t="s">
        <v>369</v>
      </c>
    </row>
    <row r="17" spans="1:13" ht="12.75">
      <c r="A17" s="26" t="s">
        <v>412</v>
      </c>
      <c r="B17" s="5">
        <v>215</v>
      </c>
      <c r="C17" s="5">
        <v>160</v>
      </c>
      <c r="D17" s="5">
        <v>55</v>
      </c>
      <c r="E17" s="5">
        <v>174</v>
      </c>
      <c r="F17" s="5">
        <v>130</v>
      </c>
      <c r="G17" s="5">
        <v>44</v>
      </c>
      <c r="H17" s="5">
        <v>40</v>
      </c>
      <c r="I17" s="5">
        <v>29</v>
      </c>
      <c r="J17" s="5">
        <v>11</v>
      </c>
      <c r="K17" s="5">
        <v>1</v>
      </c>
      <c r="L17" s="5">
        <v>1</v>
      </c>
      <c r="M17" s="29" t="s">
        <v>369</v>
      </c>
    </row>
    <row r="18" spans="1:13" ht="12.75">
      <c r="A18" s="26" t="s">
        <v>413</v>
      </c>
      <c r="B18" s="5">
        <v>167</v>
      </c>
      <c r="C18" s="5">
        <v>117</v>
      </c>
      <c r="D18" s="5">
        <v>50</v>
      </c>
      <c r="E18" s="5">
        <v>128</v>
      </c>
      <c r="F18" s="5">
        <v>95</v>
      </c>
      <c r="G18" s="5">
        <v>33</v>
      </c>
      <c r="H18" s="5">
        <v>35</v>
      </c>
      <c r="I18" s="5">
        <v>20</v>
      </c>
      <c r="J18" s="5">
        <v>15</v>
      </c>
      <c r="K18" s="5">
        <v>4</v>
      </c>
      <c r="L18" s="5">
        <v>2</v>
      </c>
      <c r="M18" s="5">
        <v>2</v>
      </c>
    </row>
    <row r="19" spans="1:13" ht="12.75">
      <c r="A19" s="26" t="s">
        <v>414</v>
      </c>
      <c r="B19" s="5">
        <v>137</v>
      </c>
      <c r="C19" s="5">
        <v>96</v>
      </c>
      <c r="D19" s="5">
        <v>41</v>
      </c>
      <c r="E19" s="5">
        <v>115</v>
      </c>
      <c r="F19" s="5">
        <v>80</v>
      </c>
      <c r="G19" s="5">
        <v>35</v>
      </c>
      <c r="H19" s="5">
        <v>21</v>
      </c>
      <c r="I19" s="5">
        <v>16</v>
      </c>
      <c r="J19" s="5">
        <v>5</v>
      </c>
      <c r="K19" s="5">
        <v>1</v>
      </c>
      <c r="L19" s="29" t="s">
        <v>369</v>
      </c>
      <c r="M19" s="5">
        <v>1</v>
      </c>
    </row>
    <row r="20" spans="1:13" ht="12.75">
      <c r="A20" s="26" t="s">
        <v>415</v>
      </c>
      <c r="B20" s="5">
        <v>111</v>
      </c>
      <c r="C20" s="5">
        <v>75</v>
      </c>
      <c r="D20" s="5">
        <v>36</v>
      </c>
      <c r="E20" s="5">
        <v>93</v>
      </c>
      <c r="F20" s="5">
        <v>59</v>
      </c>
      <c r="G20" s="5">
        <v>34</v>
      </c>
      <c r="H20" s="5">
        <v>15</v>
      </c>
      <c r="I20" s="5">
        <v>13</v>
      </c>
      <c r="J20" s="5">
        <v>2</v>
      </c>
      <c r="K20" s="5">
        <v>3</v>
      </c>
      <c r="L20" s="5">
        <v>3</v>
      </c>
      <c r="M20" s="29" t="s">
        <v>369</v>
      </c>
    </row>
    <row r="21" spans="1:13" ht="12.75">
      <c r="A21" s="26" t="s">
        <v>416</v>
      </c>
      <c r="B21" s="5">
        <v>115</v>
      </c>
      <c r="C21" s="5">
        <v>78</v>
      </c>
      <c r="D21" s="5">
        <v>37</v>
      </c>
      <c r="E21" s="5">
        <v>85</v>
      </c>
      <c r="F21" s="5">
        <v>61</v>
      </c>
      <c r="G21" s="5">
        <v>24</v>
      </c>
      <c r="H21" s="5">
        <v>28</v>
      </c>
      <c r="I21" s="5">
        <v>15</v>
      </c>
      <c r="J21" s="5">
        <v>13</v>
      </c>
      <c r="K21" s="5">
        <v>1</v>
      </c>
      <c r="L21" s="5">
        <v>1</v>
      </c>
      <c r="M21" s="29" t="s">
        <v>369</v>
      </c>
    </row>
    <row r="22" spans="1:13" ht="12.75">
      <c r="A22" s="26" t="s">
        <v>417</v>
      </c>
      <c r="B22" s="5">
        <v>133</v>
      </c>
      <c r="C22" s="5">
        <v>89</v>
      </c>
      <c r="D22" s="5">
        <v>44</v>
      </c>
      <c r="E22" s="5">
        <v>106</v>
      </c>
      <c r="F22" s="5">
        <v>70</v>
      </c>
      <c r="G22" s="5">
        <v>36</v>
      </c>
      <c r="H22" s="5">
        <v>26</v>
      </c>
      <c r="I22" s="5">
        <v>18</v>
      </c>
      <c r="J22" s="5">
        <v>8</v>
      </c>
      <c r="K22" s="5">
        <v>1</v>
      </c>
      <c r="L22" s="5">
        <v>1</v>
      </c>
      <c r="M22" s="29" t="s">
        <v>369</v>
      </c>
    </row>
    <row r="23" spans="1:13" ht="12.75">
      <c r="A23" s="26" t="s">
        <v>418</v>
      </c>
      <c r="B23" s="5">
        <v>182</v>
      </c>
      <c r="C23" s="5">
        <v>113</v>
      </c>
      <c r="D23" s="5">
        <v>69</v>
      </c>
      <c r="E23" s="5">
        <v>142</v>
      </c>
      <c r="F23" s="5">
        <v>87</v>
      </c>
      <c r="G23" s="5">
        <v>55</v>
      </c>
      <c r="H23" s="5">
        <v>38</v>
      </c>
      <c r="I23" s="5">
        <v>24</v>
      </c>
      <c r="J23" s="5">
        <v>14</v>
      </c>
      <c r="K23" s="5">
        <v>2</v>
      </c>
      <c r="L23" s="5">
        <v>2</v>
      </c>
      <c r="M23" s="29" t="s">
        <v>369</v>
      </c>
    </row>
    <row r="24" spans="1:13" ht="12.75">
      <c r="A24" s="26" t="s">
        <v>419</v>
      </c>
      <c r="B24" s="5">
        <v>153</v>
      </c>
      <c r="C24" s="5">
        <v>80</v>
      </c>
      <c r="D24" s="5">
        <v>73</v>
      </c>
      <c r="E24" s="5">
        <v>136</v>
      </c>
      <c r="F24" s="5">
        <v>73</v>
      </c>
      <c r="G24" s="5">
        <v>63</v>
      </c>
      <c r="H24" s="5">
        <v>16</v>
      </c>
      <c r="I24" s="5">
        <v>6</v>
      </c>
      <c r="J24" s="5">
        <v>10</v>
      </c>
      <c r="K24" s="5">
        <v>1</v>
      </c>
      <c r="L24" s="5">
        <v>1</v>
      </c>
      <c r="M24" s="29" t="s">
        <v>369</v>
      </c>
    </row>
    <row r="25" spans="1:13" ht="12.75">
      <c r="A25" s="26" t="s">
        <v>420</v>
      </c>
      <c r="B25" s="5">
        <v>179</v>
      </c>
      <c r="C25" s="5">
        <v>85</v>
      </c>
      <c r="D25" s="5">
        <v>94</v>
      </c>
      <c r="E25" s="5">
        <v>160</v>
      </c>
      <c r="F25" s="5">
        <v>72</v>
      </c>
      <c r="G25" s="5">
        <v>88</v>
      </c>
      <c r="H25" s="5">
        <v>18</v>
      </c>
      <c r="I25" s="5">
        <v>13</v>
      </c>
      <c r="J25" s="5">
        <v>5</v>
      </c>
      <c r="K25" s="5">
        <v>1</v>
      </c>
      <c r="L25" s="29" t="s">
        <v>369</v>
      </c>
      <c r="M25" s="5">
        <v>1</v>
      </c>
    </row>
    <row r="26" spans="1:13" ht="12.75">
      <c r="A26" s="26" t="s">
        <v>421</v>
      </c>
      <c r="B26" s="5">
        <v>180</v>
      </c>
      <c r="C26" s="5">
        <v>84</v>
      </c>
      <c r="D26" s="5">
        <v>96</v>
      </c>
      <c r="E26" s="5">
        <v>168</v>
      </c>
      <c r="F26" s="5">
        <v>78</v>
      </c>
      <c r="G26" s="5">
        <v>90</v>
      </c>
      <c r="H26" s="5">
        <v>11</v>
      </c>
      <c r="I26" s="5">
        <v>6</v>
      </c>
      <c r="J26" s="5">
        <v>5</v>
      </c>
      <c r="K26" s="5">
        <v>1</v>
      </c>
      <c r="L26" s="29" t="s">
        <v>369</v>
      </c>
      <c r="M26" s="5">
        <v>1</v>
      </c>
    </row>
    <row r="27" spans="1:13" ht="12.75">
      <c r="A27" s="26" t="s">
        <v>422</v>
      </c>
      <c r="B27" s="5">
        <v>145</v>
      </c>
      <c r="C27" s="5">
        <v>64</v>
      </c>
      <c r="D27" s="5">
        <v>81</v>
      </c>
      <c r="E27" s="5">
        <v>135</v>
      </c>
      <c r="F27" s="5">
        <v>59</v>
      </c>
      <c r="G27" s="5">
        <v>76</v>
      </c>
      <c r="H27" s="5">
        <v>8</v>
      </c>
      <c r="I27" s="5">
        <v>4</v>
      </c>
      <c r="J27" s="5">
        <v>4</v>
      </c>
      <c r="K27" s="5">
        <v>2</v>
      </c>
      <c r="L27" s="5">
        <v>1</v>
      </c>
      <c r="M27" s="5">
        <v>1</v>
      </c>
    </row>
    <row r="28" spans="1:13" ht="12.75">
      <c r="A28" s="26" t="s">
        <v>335</v>
      </c>
      <c r="B28" s="5">
        <v>113</v>
      </c>
      <c r="C28" s="5">
        <v>37</v>
      </c>
      <c r="D28" s="5">
        <v>76</v>
      </c>
      <c r="E28" s="5">
        <v>106</v>
      </c>
      <c r="F28" s="5">
        <v>34</v>
      </c>
      <c r="G28" s="5">
        <v>72</v>
      </c>
      <c r="H28" s="5">
        <v>6</v>
      </c>
      <c r="I28" s="5">
        <v>3</v>
      </c>
      <c r="J28" s="5">
        <v>3</v>
      </c>
      <c r="K28" s="5">
        <v>1</v>
      </c>
      <c r="L28" s="29" t="s">
        <v>369</v>
      </c>
      <c r="M28" s="5">
        <v>1</v>
      </c>
    </row>
    <row r="29" spans="1:13" ht="12.75">
      <c r="A29" s="10"/>
      <c r="B29" s="5"/>
      <c r="D29" s="5"/>
      <c r="E29" s="5"/>
      <c r="F29" s="5"/>
      <c r="G29" s="5"/>
      <c r="H29" s="5"/>
      <c r="I29" s="5"/>
      <c r="J29" s="5"/>
      <c r="K29" s="5"/>
      <c r="L29" s="5"/>
      <c r="M29" s="5"/>
    </row>
    <row r="30" spans="1:13" ht="12.75">
      <c r="A30" s="26" t="s">
        <v>311</v>
      </c>
      <c r="B30" s="29" t="s">
        <v>369</v>
      </c>
      <c r="C30" s="29" t="s">
        <v>369</v>
      </c>
      <c r="D30" s="29" t="s">
        <v>369</v>
      </c>
      <c r="E30" s="29" t="s">
        <v>369</v>
      </c>
      <c r="F30" s="29" t="s">
        <v>369</v>
      </c>
      <c r="G30" s="29" t="s">
        <v>369</v>
      </c>
      <c r="H30" s="29" t="s">
        <v>369</v>
      </c>
      <c r="I30" s="29" t="s">
        <v>369</v>
      </c>
      <c r="J30" s="29" t="s">
        <v>369</v>
      </c>
      <c r="K30" s="29" t="s">
        <v>369</v>
      </c>
      <c r="L30" s="29" t="s">
        <v>369</v>
      </c>
      <c r="M30" s="29" t="s">
        <v>369</v>
      </c>
    </row>
    <row r="31" spans="1:13" ht="27.75" customHeight="1">
      <c r="A31" s="35" t="s">
        <v>336</v>
      </c>
      <c r="B31" s="31">
        <v>3228</v>
      </c>
      <c r="C31" s="31">
        <v>2055</v>
      </c>
      <c r="D31" s="31">
        <v>1173</v>
      </c>
      <c r="E31" s="31">
        <v>2731</v>
      </c>
      <c r="F31" s="31">
        <v>1739</v>
      </c>
      <c r="G31" s="31">
        <v>992</v>
      </c>
      <c r="H31" s="31">
        <v>451</v>
      </c>
      <c r="I31" s="31">
        <v>287</v>
      </c>
      <c r="J31" s="31">
        <v>164</v>
      </c>
      <c r="K31" s="43">
        <v>43</v>
      </c>
      <c r="L31" s="43">
        <v>27</v>
      </c>
      <c r="M31" s="43">
        <v>16</v>
      </c>
    </row>
    <row r="32" spans="1:13" ht="38.25">
      <c r="A32" s="28" t="s">
        <v>431</v>
      </c>
      <c r="B32" s="44">
        <v>40</v>
      </c>
      <c r="C32" s="44">
        <v>36</v>
      </c>
      <c r="D32" s="44">
        <v>53</v>
      </c>
      <c r="E32" s="44">
        <v>40</v>
      </c>
      <c r="F32" s="44">
        <v>35</v>
      </c>
      <c r="G32" s="44">
        <v>57</v>
      </c>
      <c r="H32" s="44">
        <v>39</v>
      </c>
      <c r="I32" s="44">
        <v>38</v>
      </c>
      <c r="J32" s="44">
        <v>41</v>
      </c>
      <c r="K32" s="44">
        <v>32</v>
      </c>
      <c r="L32" s="44">
        <v>33</v>
      </c>
      <c r="M32" s="44">
        <v>26</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4:M34"/>
    <mergeCell ref="A36:M36"/>
    <mergeCell ref="A2:M2"/>
    <mergeCell ref="A3:M3"/>
    <mergeCell ref="A4:M4"/>
    <mergeCell ref="A6:A7"/>
    <mergeCell ref="B6:D6"/>
    <mergeCell ref="E6:G6"/>
    <mergeCell ref="H6:J6"/>
    <mergeCell ref="K6:M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7.69921875" defaultRowHeight="19.5"/>
  <cols>
    <col min="1" max="1" width="16.5" style="2" customWidth="1"/>
    <col min="2" max="11" width="7.69921875" style="2" customWidth="1"/>
    <col min="12" max="12" width="1.2890625" style="2" customWidth="1"/>
    <col min="13" max="13" width="7.69921875" style="2" customWidth="1"/>
    <col min="14" max="14" width="1.2890625" style="2" customWidth="1"/>
    <col min="15" max="15" width="7.69921875" style="2" customWidth="1"/>
    <col min="16" max="16" width="1.2890625" style="2" customWidth="1"/>
    <col min="17" max="16384" width="7.69921875" style="2" customWidth="1"/>
  </cols>
  <sheetData>
    <row r="2" spans="1:10" ht="12.75">
      <c r="A2" s="159" t="s">
        <v>735</v>
      </c>
      <c r="B2" s="159"/>
      <c r="C2" s="159"/>
      <c r="D2" s="159"/>
      <c r="E2" s="159"/>
      <c r="F2" s="159"/>
      <c r="G2" s="159"/>
      <c r="H2" s="159"/>
      <c r="I2" s="159"/>
      <c r="J2" s="159"/>
    </row>
    <row r="3" spans="1:10" ht="12.75">
      <c r="A3" s="159" t="s">
        <v>815</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69" t="s">
        <v>390</v>
      </c>
      <c r="B6" s="161" t="s">
        <v>363</v>
      </c>
      <c r="C6" s="161"/>
      <c r="D6" s="161"/>
      <c r="E6" s="161" t="s">
        <v>366</v>
      </c>
      <c r="F6" s="161"/>
      <c r="G6" s="161"/>
      <c r="H6" s="161" t="s">
        <v>367</v>
      </c>
      <c r="I6" s="161"/>
      <c r="J6" s="161"/>
    </row>
    <row r="7" spans="1:10" ht="12.75">
      <c r="A7" s="157"/>
      <c r="B7" s="4" t="s">
        <v>301</v>
      </c>
      <c r="C7" s="4" t="s">
        <v>364</v>
      </c>
      <c r="D7" s="4" t="s">
        <v>365</v>
      </c>
      <c r="E7" s="4" t="s">
        <v>301</v>
      </c>
      <c r="F7" s="4" t="s">
        <v>364</v>
      </c>
      <c r="G7" s="4" t="s">
        <v>365</v>
      </c>
      <c r="H7" s="4" t="s">
        <v>301</v>
      </c>
      <c r="I7" s="4" t="s">
        <v>364</v>
      </c>
      <c r="J7" s="4" t="s">
        <v>365</v>
      </c>
    </row>
    <row r="8" spans="1:10" ht="24" customHeight="1">
      <c r="A8" s="35" t="s">
        <v>545</v>
      </c>
      <c r="B8" s="46">
        <v>34.8</v>
      </c>
      <c r="C8" s="46">
        <v>45.5</v>
      </c>
      <c r="D8" s="46">
        <v>24.7</v>
      </c>
      <c r="E8" s="46">
        <v>34.5</v>
      </c>
      <c r="F8" s="46">
        <v>44.9</v>
      </c>
      <c r="G8" s="46">
        <v>24.6</v>
      </c>
      <c r="H8" s="46">
        <v>36.7</v>
      </c>
      <c r="I8" s="46">
        <v>49.7</v>
      </c>
      <c r="J8" s="46">
        <v>25.2</v>
      </c>
    </row>
    <row r="9" spans="1:10" ht="12.75">
      <c r="A9" s="26" t="s">
        <v>334</v>
      </c>
      <c r="B9" s="6">
        <v>34.5</v>
      </c>
      <c r="C9" s="6">
        <v>37.2</v>
      </c>
      <c r="D9" s="6">
        <v>31.7</v>
      </c>
      <c r="E9" s="6">
        <v>26.7</v>
      </c>
      <c r="F9" s="6">
        <v>26.1</v>
      </c>
      <c r="G9" s="6">
        <v>27.3</v>
      </c>
      <c r="H9" s="6">
        <v>69.9</v>
      </c>
      <c r="I9" s="6">
        <v>92.1</v>
      </c>
      <c r="J9" s="6">
        <v>47.2</v>
      </c>
    </row>
    <row r="10" spans="1:10" ht="12.75">
      <c r="A10" s="26" t="s">
        <v>814</v>
      </c>
      <c r="B10" s="6">
        <v>13.6</v>
      </c>
      <c r="C10" s="6">
        <v>15.9</v>
      </c>
      <c r="D10" s="6">
        <v>11.2</v>
      </c>
      <c r="E10" s="6">
        <v>12.6</v>
      </c>
      <c r="F10" s="6">
        <v>15.2</v>
      </c>
      <c r="G10" s="6">
        <v>10</v>
      </c>
      <c r="H10" s="6">
        <v>16.8</v>
      </c>
      <c r="I10" s="6">
        <v>18.6</v>
      </c>
      <c r="J10" s="6">
        <v>15</v>
      </c>
    </row>
    <row r="11" spans="1:10" ht="12.75">
      <c r="A11" s="26" t="s">
        <v>394</v>
      </c>
      <c r="B11" s="6">
        <v>38.2</v>
      </c>
      <c r="C11" s="6">
        <v>54.3</v>
      </c>
      <c r="D11" s="6">
        <v>21.6</v>
      </c>
      <c r="E11" s="6">
        <v>39.9</v>
      </c>
      <c r="F11" s="6">
        <v>57.3</v>
      </c>
      <c r="G11" s="6">
        <v>21.8</v>
      </c>
      <c r="H11" s="6">
        <v>29.8</v>
      </c>
      <c r="I11" s="6">
        <v>40</v>
      </c>
      <c r="J11" s="6">
        <v>19.9</v>
      </c>
    </row>
    <row r="12" spans="1:10" ht="12.75">
      <c r="A12" s="26" t="s">
        <v>395</v>
      </c>
      <c r="B12" s="6">
        <v>34.5</v>
      </c>
      <c r="C12" s="6">
        <v>51.3</v>
      </c>
      <c r="D12" s="6">
        <v>17.9</v>
      </c>
      <c r="E12" s="6">
        <v>35.8</v>
      </c>
      <c r="F12" s="6">
        <v>53.1</v>
      </c>
      <c r="G12" s="6">
        <v>18.6</v>
      </c>
      <c r="H12" s="6">
        <v>24.3</v>
      </c>
      <c r="I12" s="6">
        <v>35.1</v>
      </c>
      <c r="J12" s="6">
        <v>15</v>
      </c>
    </row>
    <row r="13" spans="1:10" ht="12.75">
      <c r="A13" s="26" t="s">
        <v>396</v>
      </c>
      <c r="B13" s="6">
        <v>28.7</v>
      </c>
      <c r="C13" s="6">
        <v>42.4</v>
      </c>
      <c r="D13" s="6">
        <v>15.5</v>
      </c>
      <c r="E13" s="6">
        <v>26.3</v>
      </c>
      <c r="F13" s="6">
        <v>39.4</v>
      </c>
      <c r="G13" s="6">
        <v>13.3</v>
      </c>
      <c r="H13" s="6">
        <v>46.6</v>
      </c>
      <c r="I13" s="6">
        <v>68.4</v>
      </c>
      <c r="J13" s="6">
        <v>29.1</v>
      </c>
    </row>
    <row r="14" spans="1:10" ht="12.75">
      <c r="A14" s="26" t="s">
        <v>397</v>
      </c>
      <c r="B14" s="6">
        <v>25.7</v>
      </c>
      <c r="C14" s="6">
        <v>36.5</v>
      </c>
      <c r="D14" s="6">
        <v>15.5</v>
      </c>
      <c r="E14" s="6">
        <v>24.6</v>
      </c>
      <c r="F14" s="6">
        <v>33.4</v>
      </c>
      <c r="G14" s="6">
        <v>16</v>
      </c>
      <c r="H14" s="6">
        <v>34.1</v>
      </c>
      <c r="I14" s="6">
        <v>61.9</v>
      </c>
      <c r="J14" s="6">
        <v>11.9</v>
      </c>
    </row>
    <row r="15" spans="1:10" ht="12.75">
      <c r="A15" s="26" t="s">
        <v>398</v>
      </c>
      <c r="B15" s="6">
        <v>30.5</v>
      </c>
      <c r="C15" s="6">
        <v>43.3</v>
      </c>
      <c r="D15" s="6">
        <v>19</v>
      </c>
      <c r="E15" s="6">
        <v>26.4</v>
      </c>
      <c r="F15" s="6">
        <v>38.1</v>
      </c>
      <c r="G15" s="6">
        <v>15.9</v>
      </c>
      <c r="H15" s="6">
        <v>62.9</v>
      </c>
      <c r="I15" s="6">
        <v>85.9</v>
      </c>
      <c r="J15" s="6">
        <v>44.2</v>
      </c>
    </row>
    <row r="16" spans="1:10" ht="12.75">
      <c r="A16" s="26" t="s">
        <v>399</v>
      </c>
      <c r="B16" s="6">
        <v>52.7</v>
      </c>
      <c r="C16" s="6">
        <v>68.4</v>
      </c>
      <c r="D16" s="6">
        <v>40.1</v>
      </c>
      <c r="E16" s="6">
        <v>48.7</v>
      </c>
      <c r="F16" s="6">
        <v>63.1</v>
      </c>
      <c r="G16" s="6">
        <v>37.3</v>
      </c>
      <c r="H16" s="6">
        <v>87.1</v>
      </c>
      <c r="I16" s="6">
        <v>111.9</v>
      </c>
      <c r="J16" s="6">
        <v>68.3</v>
      </c>
    </row>
    <row r="17" spans="1:10" ht="12.75">
      <c r="A17" s="26" t="s">
        <v>400</v>
      </c>
      <c r="B17" s="6">
        <v>105.5</v>
      </c>
      <c r="C17" s="6">
        <v>129.5</v>
      </c>
      <c r="D17" s="6">
        <v>90.6</v>
      </c>
      <c r="E17" s="6">
        <v>106.4</v>
      </c>
      <c r="F17" s="6">
        <v>127.3</v>
      </c>
      <c r="G17" s="6">
        <v>93.5</v>
      </c>
      <c r="H17" s="6">
        <v>96</v>
      </c>
      <c r="I17" s="6">
        <v>160.1</v>
      </c>
      <c r="J17" s="6">
        <v>54.5</v>
      </c>
    </row>
    <row r="18" spans="1:10" ht="12.75">
      <c r="A18" s="26" t="s">
        <v>813</v>
      </c>
      <c r="B18" s="6">
        <v>208</v>
      </c>
      <c r="C18" s="6">
        <v>266.6</v>
      </c>
      <c r="D18" s="6">
        <v>182.2</v>
      </c>
      <c r="E18" s="6">
        <v>213.2</v>
      </c>
      <c r="F18" s="6">
        <v>271.9</v>
      </c>
      <c r="G18" s="6">
        <v>187.7</v>
      </c>
      <c r="H18" s="6">
        <v>135.4</v>
      </c>
      <c r="I18" s="6">
        <v>198.8</v>
      </c>
      <c r="J18" s="6">
        <v>102.7</v>
      </c>
    </row>
    <row r="19" spans="1:10" ht="12.75">
      <c r="A19" s="10"/>
      <c r="B19" s="10"/>
      <c r="C19" s="10"/>
      <c r="D19" s="10"/>
      <c r="E19" s="10"/>
      <c r="F19" s="10"/>
      <c r="G19" s="10"/>
      <c r="H19" s="10"/>
      <c r="I19" s="10"/>
      <c r="J19" s="10"/>
    </row>
    <row r="20" spans="1:10" ht="24" customHeight="1">
      <c r="A20" s="35" t="s">
        <v>812</v>
      </c>
      <c r="B20" s="46">
        <v>30.7</v>
      </c>
      <c r="C20" s="46">
        <v>42.5</v>
      </c>
      <c r="D20" s="46">
        <v>19.4</v>
      </c>
      <c r="E20" s="46">
        <v>29.9</v>
      </c>
      <c r="F20" s="46">
        <v>41.5</v>
      </c>
      <c r="G20" s="46">
        <v>18.7</v>
      </c>
      <c r="H20" s="46">
        <v>36.2</v>
      </c>
      <c r="I20" s="46">
        <v>51.2</v>
      </c>
      <c r="J20" s="46">
        <v>23.8</v>
      </c>
    </row>
    <row r="22" spans="1:10" ht="81.75" customHeight="1">
      <c r="A22" s="153" t="s">
        <v>450</v>
      </c>
      <c r="B22" s="154"/>
      <c r="C22" s="154"/>
      <c r="D22" s="154"/>
      <c r="E22" s="154"/>
      <c r="F22" s="154"/>
      <c r="G22" s="154"/>
      <c r="H22" s="154"/>
      <c r="I22" s="154"/>
      <c r="J22" s="154"/>
    </row>
    <row r="23" ht="12.75">
      <c r="A23" s="22"/>
    </row>
    <row r="24" spans="1:10" ht="12.75">
      <c r="A24" s="152" t="s">
        <v>384</v>
      </c>
      <c r="B24" s="152"/>
      <c r="C24" s="152"/>
      <c r="D24" s="152"/>
      <c r="E24" s="152"/>
      <c r="F24" s="152"/>
      <c r="G24" s="152"/>
      <c r="H24" s="152"/>
      <c r="I24" s="152"/>
      <c r="J24" s="152"/>
    </row>
  </sheetData>
  <mergeCells count="9">
    <mergeCell ref="A24:J24"/>
    <mergeCell ref="A4:J4"/>
    <mergeCell ref="A3:J3"/>
    <mergeCell ref="A2:J2"/>
    <mergeCell ref="A22:J22"/>
    <mergeCell ref="A6:A7"/>
    <mergeCell ref="B6:D6"/>
    <mergeCell ref="E6:G6"/>
    <mergeCell ref="H6:J6"/>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744</v>
      </c>
      <c r="B2" s="179"/>
      <c r="C2" s="179"/>
    </row>
    <row r="3" spans="1:3" ht="12.75">
      <c r="A3" s="179" t="s">
        <v>816</v>
      </c>
      <c r="B3" s="179"/>
      <c r="C3" s="179"/>
    </row>
    <row r="4" spans="1:3" ht="12.75">
      <c r="A4" s="179" t="s">
        <v>304</v>
      </c>
      <c r="B4" s="179"/>
      <c r="C4" s="179"/>
    </row>
    <row r="6" spans="1:3" ht="12.75">
      <c r="A6" s="27" t="s">
        <v>677</v>
      </c>
      <c r="B6" s="27" t="s">
        <v>678</v>
      </c>
      <c r="C6" s="27" t="s">
        <v>679</v>
      </c>
    </row>
    <row r="7" spans="1:3" ht="12.75">
      <c r="A7" s="10" t="s">
        <v>296</v>
      </c>
      <c r="B7" s="8">
        <v>405</v>
      </c>
      <c r="C7" s="9">
        <v>12.5</v>
      </c>
    </row>
    <row r="8" spans="1:3" ht="12.75">
      <c r="A8" s="10" t="s">
        <v>402</v>
      </c>
      <c r="B8" s="8">
        <v>31</v>
      </c>
      <c r="C8" s="9">
        <v>1</v>
      </c>
    </row>
    <row r="9" spans="1:3" ht="12.75">
      <c r="A9" s="10" t="s">
        <v>403</v>
      </c>
      <c r="B9" s="8">
        <v>14</v>
      </c>
      <c r="C9" s="9">
        <v>0.4</v>
      </c>
    </row>
    <row r="10" spans="1:3" ht="12.75">
      <c r="A10" s="10" t="s">
        <v>297</v>
      </c>
      <c r="B10" s="8">
        <v>2111</v>
      </c>
      <c r="C10" s="9">
        <v>65.4</v>
      </c>
    </row>
    <row r="11" spans="1:3" ht="12.75">
      <c r="A11" s="10" t="s">
        <v>298</v>
      </c>
      <c r="B11" s="8">
        <v>54</v>
      </c>
      <c r="C11" s="9">
        <v>1.7</v>
      </c>
    </row>
    <row r="12" spans="1:3" ht="12.75">
      <c r="A12" s="10" t="s">
        <v>680</v>
      </c>
      <c r="B12" s="8">
        <v>383</v>
      </c>
      <c r="C12" s="9">
        <v>11.9</v>
      </c>
    </row>
    <row r="13" spans="1:3" ht="12.75">
      <c r="A13" s="10" t="s">
        <v>300</v>
      </c>
      <c r="B13" s="8">
        <v>230</v>
      </c>
      <c r="C13" s="9">
        <v>7.1</v>
      </c>
    </row>
    <row r="14" spans="1:3" ht="24" customHeight="1">
      <c r="A14" s="88" t="s">
        <v>301</v>
      </c>
      <c r="B14" s="89">
        <v>3228</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818</v>
      </c>
      <c r="B2" s="159"/>
      <c r="C2" s="159"/>
      <c r="D2" s="159"/>
      <c r="E2" s="159"/>
      <c r="F2" s="159"/>
      <c r="G2" s="159"/>
      <c r="H2" s="159"/>
      <c r="I2" s="159"/>
      <c r="J2" s="159"/>
      <c r="K2" s="159"/>
    </row>
    <row r="3" spans="1:11" ht="12.75">
      <c r="A3" s="159" t="s">
        <v>817</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48.6</v>
      </c>
      <c r="D8" s="87">
        <v>71.3</v>
      </c>
      <c r="E8" s="87">
        <v>27.4</v>
      </c>
      <c r="F8" s="87">
        <v>47.5</v>
      </c>
      <c r="G8" s="87">
        <v>69.6</v>
      </c>
      <c r="H8" s="87">
        <v>26.8</v>
      </c>
      <c r="I8" s="87">
        <v>56.1</v>
      </c>
      <c r="J8" s="87">
        <v>83.9</v>
      </c>
      <c r="K8" s="87">
        <v>30.7</v>
      </c>
    </row>
    <row r="9" spans="1:11" ht="12.75">
      <c r="A9" s="10"/>
      <c r="B9" s="7" t="s">
        <v>313</v>
      </c>
      <c r="C9" s="6">
        <v>47.7</v>
      </c>
      <c r="D9" s="6">
        <v>69.9</v>
      </c>
      <c r="E9" s="6">
        <v>26.8</v>
      </c>
      <c r="F9" s="6">
        <v>46.7</v>
      </c>
      <c r="G9" s="6">
        <v>68.1</v>
      </c>
      <c r="H9" s="6">
        <v>26.5</v>
      </c>
      <c r="I9" s="6">
        <v>55</v>
      </c>
      <c r="J9" s="6">
        <v>84.7</v>
      </c>
      <c r="K9" s="6">
        <v>28.2</v>
      </c>
    </row>
    <row r="10" spans="1:11" ht="12.75">
      <c r="A10" s="10"/>
      <c r="B10" s="7" t="s">
        <v>314</v>
      </c>
      <c r="C10" s="6">
        <v>48.7</v>
      </c>
      <c r="D10" s="6">
        <v>72.9</v>
      </c>
      <c r="E10" s="6">
        <v>25.9</v>
      </c>
      <c r="F10" s="6">
        <v>48.3</v>
      </c>
      <c r="G10" s="6">
        <v>72.1</v>
      </c>
      <c r="H10" s="6">
        <v>25.8</v>
      </c>
      <c r="I10" s="6">
        <v>51.6</v>
      </c>
      <c r="J10" s="6">
        <v>80.1</v>
      </c>
      <c r="K10" s="6">
        <v>25.7</v>
      </c>
    </row>
    <row r="11" spans="1:11" ht="12.75">
      <c r="A11" s="10"/>
      <c r="B11" s="7" t="s">
        <v>315</v>
      </c>
      <c r="C11" s="6">
        <v>48.9</v>
      </c>
      <c r="D11" s="6">
        <v>72.4</v>
      </c>
      <c r="E11" s="6">
        <v>26.6</v>
      </c>
      <c r="F11" s="6">
        <v>48</v>
      </c>
      <c r="G11" s="6">
        <v>71</v>
      </c>
      <c r="H11" s="6">
        <v>26.1</v>
      </c>
      <c r="I11" s="6">
        <v>54.4</v>
      </c>
      <c r="J11" s="6">
        <v>82.7</v>
      </c>
      <c r="K11" s="6">
        <v>28.8</v>
      </c>
    </row>
    <row r="12" spans="1:11" ht="12.75">
      <c r="A12" s="10"/>
      <c r="B12" s="7" t="s">
        <v>316</v>
      </c>
      <c r="C12" s="6">
        <v>43.8</v>
      </c>
      <c r="D12" s="6">
        <v>65.5</v>
      </c>
      <c r="E12" s="6">
        <v>23.2</v>
      </c>
      <c r="F12" s="6">
        <v>43.3</v>
      </c>
      <c r="G12" s="6">
        <v>64.2</v>
      </c>
      <c r="H12" s="6">
        <v>23.3</v>
      </c>
      <c r="I12" s="6">
        <v>47.3</v>
      </c>
      <c r="J12" s="6">
        <v>75.5</v>
      </c>
      <c r="K12" s="6">
        <v>22</v>
      </c>
    </row>
    <row r="13" spans="1:11" ht="12.75">
      <c r="A13" s="10"/>
      <c r="B13" s="10"/>
      <c r="C13" s="6"/>
      <c r="D13" s="6"/>
      <c r="E13" s="9"/>
      <c r="F13" s="6"/>
      <c r="G13" s="6"/>
      <c r="H13" s="6"/>
      <c r="I13" s="6"/>
      <c r="J13" s="6"/>
      <c r="K13" s="6"/>
    </row>
    <row r="14" spans="1:11" ht="12.75">
      <c r="A14" s="10"/>
      <c r="B14" s="7" t="s">
        <v>317</v>
      </c>
      <c r="C14" s="6">
        <v>41.5</v>
      </c>
      <c r="D14" s="6">
        <v>61.7</v>
      </c>
      <c r="E14" s="6">
        <v>22.4</v>
      </c>
      <c r="F14" s="6">
        <v>41.2</v>
      </c>
      <c r="G14" s="6">
        <v>61.1</v>
      </c>
      <c r="H14" s="6">
        <v>22.2</v>
      </c>
      <c r="I14" s="6">
        <v>44.1</v>
      </c>
      <c r="J14" s="6">
        <v>67.2</v>
      </c>
      <c r="K14" s="6">
        <v>23.8</v>
      </c>
    </row>
    <row r="15" spans="1:11" ht="12.75">
      <c r="A15" s="10"/>
      <c r="B15" s="7" t="s">
        <v>318</v>
      </c>
      <c r="C15" s="6">
        <v>40</v>
      </c>
      <c r="D15" s="6">
        <v>58.7</v>
      </c>
      <c r="E15" s="6">
        <v>22.4</v>
      </c>
      <c r="F15" s="6">
        <v>40</v>
      </c>
      <c r="G15" s="6">
        <v>58.5</v>
      </c>
      <c r="H15" s="6">
        <v>22.6</v>
      </c>
      <c r="I15" s="6">
        <v>39.6</v>
      </c>
      <c r="J15" s="6">
        <v>61</v>
      </c>
      <c r="K15" s="6">
        <v>20.8</v>
      </c>
    </row>
    <row r="16" spans="1:11" ht="12.75">
      <c r="A16" s="26" t="s">
        <v>338</v>
      </c>
      <c r="B16" s="7" t="s">
        <v>319</v>
      </c>
      <c r="C16" s="6">
        <v>40.4</v>
      </c>
      <c r="D16" s="6">
        <v>59.1</v>
      </c>
      <c r="E16" s="6">
        <v>22.8</v>
      </c>
      <c r="F16" s="6">
        <v>40.3</v>
      </c>
      <c r="G16" s="6">
        <v>58.7</v>
      </c>
      <c r="H16" s="6">
        <v>22.7</v>
      </c>
      <c r="I16" s="6">
        <v>41.2</v>
      </c>
      <c r="J16" s="6">
        <v>62.7</v>
      </c>
      <c r="K16" s="6">
        <v>22.2</v>
      </c>
    </row>
    <row r="17" spans="1:11" ht="12.75">
      <c r="A17" s="10"/>
      <c r="B17" s="7" t="s">
        <v>320</v>
      </c>
      <c r="C17" s="6">
        <v>40.3</v>
      </c>
      <c r="D17" s="6">
        <v>59.5</v>
      </c>
      <c r="E17" s="6">
        <v>22.2</v>
      </c>
      <c r="F17" s="6">
        <v>40.2</v>
      </c>
      <c r="G17" s="6">
        <v>59.4</v>
      </c>
      <c r="H17" s="6">
        <v>21.9</v>
      </c>
      <c r="I17" s="6">
        <v>42</v>
      </c>
      <c r="J17" s="6">
        <v>63</v>
      </c>
      <c r="K17" s="6">
        <v>24</v>
      </c>
    </row>
    <row r="18" spans="1:11" ht="12.75">
      <c r="A18" s="10"/>
      <c r="B18" s="7" t="s">
        <v>321</v>
      </c>
      <c r="C18" s="6">
        <v>38.4</v>
      </c>
      <c r="D18" s="6">
        <v>56.2</v>
      </c>
      <c r="E18" s="6">
        <v>21.8</v>
      </c>
      <c r="F18" s="6">
        <v>38.4</v>
      </c>
      <c r="G18" s="6">
        <v>55.7</v>
      </c>
      <c r="H18" s="6">
        <v>21.9</v>
      </c>
      <c r="I18" s="6">
        <v>39.6</v>
      </c>
      <c r="J18" s="6">
        <v>61.7</v>
      </c>
      <c r="K18" s="6">
        <v>20.5</v>
      </c>
    </row>
    <row r="19" spans="1:11" ht="12.75">
      <c r="A19" s="10"/>
      <c r="B19" s="10"/>
      <c r="C19" s="6"/>
      <c r="D19" s="6"/>
      <c r="E19" s="6"/>
      <c r="F19" s="6"/>
      <c r="G19" s="6"/>
      <c r="H19" s="6"/>
      <c r="I19" s="6"/>
      <c r="J19" s="6"/>
      <c r="K19" s="6"/>
    </row>
    <row r="20" spans="1:11" ht="12.75">
      <c r="A20" s="10"/>
      <c r="B20" s="7" t="s">
        <v>322</v>
      </c>
      <c r="C20" s="6">
        <v>36.4</v>
      </c>
      <c r="D20" s="6">
        <v>53.3</v>
      </c>
      <c r="E20" s="6">
        <v>20.6</v>
      </c>
      <c r="F20" s="6">
        <v>36.3</v>
      </c>
      <c r="G20" s="6">
        <v>52.2</v>
      </c>
      <c r="H20" s="6">
        <v>21.2</v>
      </c>
      <c r="I20" s="6">
        <v>37.9</v>
      </c>
      <c r="J20" s="6">
        <v>62.4</v>
      </c>
      <c r="K20" s="6">
        <v>16.9</v>
      </c>
    </row>
    <row r="21" spans="1:11" ht="12.75">
      <c r="A21" s="10"/>
      <c r="B21" s="7" t="s">
        <v>323</v>
      </c>
      <c r="C21" s="6">
        <v>34.6</v>
      </c>
      <c r="D21" s="6">
        <v>52.4</v>
      </c>
      <c r="E21" s="6">
        <v>18.2</v>
      </c>
      <c r="F21" s="6">
        <v>35.4</v>
      </c>
      <c r="G21" s="6">
        <v>53</v>
      </c>
      <c r="H21" s="6">
        <v>18.5</v>
      </c>
      <c r="I21" s="6">
        <v>32.6</v>
      </c>
      <c r="J21" s="6">
        <v>51.4</v>
      </c>
      <c r="K21" s="6">
        <v>16.7</v>
      </c>
    </row>
    <row r="22" spans="1:11" ht="12.75">
      <c r="A22" s="10"/>
      <c r="B22" s="7" t="s">
        <v>324</v>
      </c>
      <c r="C22" s="6">
        <v>32.1</v>
      </c>
      <c r="D22" s="6">
        <v>47.4</v>
      </c>
      <c r="E22" s="6">
        <v>17.8</v>
      </c>
      <c r="F22" s="6">
        <v>32.3</v>
      </c>
      <c r="G22" s="6">
        <v>47.4</v>
      </c>
      <c r="H22" s="6">
        <v>17.8</v>
      </c>
      <c r="I22" s="6">
        <v>32.2</v>
      </c>
      <c r="J22" s="6">
        <v>49.3</v>
      </c>
      <c r="K22" s="6">
        <v>17.8</v>
      </c>
    </row>
    <row r="23" spans="1:11" ht="12.75">
      <c r="A23" s="10"/>
      <c r="B23" s="7" t="s">
        <v>325</v>
      </c>
      <c r="C23" s="6">
        <v>30</v>
      </c>
      <c r="D23" s="6">
        <v>45.5</v>
      </c>
      <c r="E23" s="6">
        <v>15.6</v>
      </c>
      <c r="F23" s="6">
        <v>30.5</v>
      </c>
      <c r="G23" s="6">
        <v>46.1</v>
      </c>
      <c r="H23" s="6">
        <v>15.5</v>
      </c>
      <c r="I23" s="6">
        <v>29.4</v>
      </c>
      <c r="J23" s="6">
        <v>44.5</v>
      </c>
      <c r="K23" s="6">
        <v>16.8</v>
      </c>
    </row>
    <row r="24" spans="1:11" ht="12.75">
      <c r="A24" s="10"/>
      <c r="B24" s="7" t="s">
        <v>326</v>
      </c>
      <c r="C24" s="6">
        <v>30.3</v>
      </c>
      <c r="D24" s="6">
        <v>44.9</v>
      </c>
      <c r="E24" s="6">
        <v>16.6</v>
      </c>
      <c r="F24" s="6">
        <v>30.1</v>
      </c>
      <c r="G24" s="6">
        <v>44.2</v>
      </c>
      <c r="H24" s="6">
        <v>16.7</v>
      </c>
      <c r="I24" s="6">
        <v>32</v>
      </c>
      <c r="J24" s="6">
        <v>50.5</v>
      </c>
      <c r="K24" s="6">
        <v>16.3</v>
      </c>
    </row>
    <row r="25" spans="1:11" ht="12.75">
      <c r="A25" s="10"/>
      <c r="B25" s="10"/>
      <c r="C25" s="6"/>
      <c r="D25" s="6"/>
      <c r="E25" s="9"/>
      <c r="F25" s="6"/>
      <c r="G25" s="6"/>
      <c r="H25" s="6"/>
      <c r="I25" s="6"/>
      <c r="J25" s="6"/>
      <c r="K25" s="6"/>
    </row>
    <row r="26" spans="1:11" ht="12.75">
      <c r="A26" s="10"/>
      <c r="B26" s="7" t="s">
        <v>327</v>
      </c>
      <c r="C26" s="6">
        <v>32.1</v>
      </c>
      <c r="D26" s="6">
        <v>47.2</v>
      </c>
      <c r="E26" s="6">
        <v>17.8</v>
      </c>
      <c r="F26" s="6">
        <v>31.7</v>
      </c>
      <c r="G26" s="6">
        <v>46.1</v>
      </c>
      <c r="H26" s="6">
        <v>17.9</v>
      </c>
      <c r="I26" s="6">
        <v>34.4</v>
      </c>
      <c r="J26" s="6">
        <v>55.6</v>
      </c>
      <c r="K26" s="6">
        <v>16.4</v>
      </c>
    </row>
    <row r="27" spans="1:11" ht="12.75">
      <c r="A27" s="10"/>
      <c r="B27" s="7" t="s">
        <v>328</v>
      </c>
      <c r="C27" s="6">
        <v>31.5</v>
      </c>
      <c r="D27" s="6">
        <v>45.8</v>
      </c>
      <c r="E27" s="6">
        <v>17.9</v>
      </c>
      <c r="F27" s="6">
        <v>31.4</v>
      </c>
      <c r="G27" s="6">
        <v>45.2</v>
      </c>
      <c r="H27" s="6">
        <v>18.2</v>
      </c>
      <c r="I27" s="6">
        <v>32.4</v>
      </c>
      <c r="J27" s="6">
        <v>52.4</v>
      </c>
      <c r="K27" s="6">
        <v>15.8</v>
      </c>
    </row>
    <row r="28" spans="1:11" ht="12.75">
      <c r="A28" s="10"/>
      <c r="B28" s="7" t="s">
        <v>329</v>
      </c>
      <c r="C28" s="6">
        <v>31</v>
      </c>
      <c r="D28" s="6">
        <v>44.7</v>
      </c>
      <c r="E28" s="6">
        <v>18</v>
      </c>
      <c r="F28" s="6">
        <v>30.7</v>
      </c>
      <c r="G28" s="6">
        <v>44.2</v>
      </c>
      <c r="H28" s="6">
        <v>17.7</v>
      </c>
      <c r="I28" s="6">
        <v>34.1</v>
      </c>
      <c r="J28" s="6">
        <v>50.1</v>
      </c>
      <c r="K28" s="6">
        <v>20.7</v>
      </c>
    </row>
    <row r="29" spans="1:11" ht="12.75">
      <c r="A29" s="10"/>
      <c r="B29" s="7" t="s">
        <v>330</v>
      </c>
      <c r="C29" s="6">
        <v>31.6</v>
      </c>
      <c r="D29" s="6">
        <v>45.1</v>
      </c>
      <c r="E29" s="6">
        <v>18.9</v>
      </c>
      <c r="F29" s="6">
        <v>31.3</v>
      </c>
      <c r="G29" s="6">
        <v>44.8</v>
      </c>
      <c r="H29" s="6">
        <v>18.3</v>
      </c>
      <c r="I29" s="6">
        <v>34.3</v>
      </c>
      <c r="J29" s="6">
        <v>48.4</v>
      </c>
      <c r="K29" s="6">
        <v>22.4</v>
      </c>
    </row>
    <row r="30" spans="1:11" ht="12.75">
      <c r="A30" s="10"/>
      <c r="B30" s="7" t="s">
        <v>331</v>
      </c>
      <c r="C30" s="6">
        <v>30.7</v>
      </c>
      <c r="D30" s="6">
        <v>42.5</v>
      </c>
      <c r="E30" s="6">
        <v>19.4</v>
      </c>
      <c r="F30" s="6">
        <v>29.9</v>
      </c>
      <c r="G30" s="6">
        <v>41.5</v>
      </c>
      <c r="H30" s="6">
        <v>18.7</v>
      </c>
      <c r="I30" s="6">
        <v>36</v>
      </c>
      <c r="J30" s="6">
        <v>50.7</v>
      </c>
      <c r="K30" s="6">
        <v>23.8</v>
      </c>
    </row>
    <row r="31" spans="1:11" ht="12.75">
      <c r="A31" s="42"/>
      <c r="B31" s="42"/>
      <c r="C31" s="91"/>
      <c r="D31" s="91"/>
      <c r="E31" s="91"/>
      <c r="F31" s="91"/>
      <c r="G31" s="91"/>
      <c r="H31" s="91"/>
      <c r="I31" s="91"/>
      <c r="J31" s="91"/>
      <c r="K31" s="91"/>
    </row>
    <row r="32" spans="1:11" ht="12.75">
      <c r="A32" s="10"/>
      <c r="B32" s="7" t="s">
        <v>312</v>
      </c>
      <c r="C32" s="87">
        <v>53.7</v>
      </c>
      <c r="D32" s="87">
        <v>80.7</v>
      </c>
      <c r="E32" s="87">
        <v>28.2</v>
      </c>
      <c r="F32" s="87">
        <v>51</v>
      </c>
      <c r="G32" s="87">
        <v>76.2</v>
      </c>
      <c r="H32" s="87">
        <v>27.2</v>
      </c>
      <c r="I32" s="87">
        <v>72.8</v>
      </c>
      <c r="J32" s="87">
        <v>115.7</v>
      </c>
      <c r="K32" s="87">
        <v>35.1</v>
      </c>
    </row>
    <row r="33" spans="1:11" ht="12.75">
      <c r="A33" s="10"/>
      <c r="B33" s="7" t="s">
        <v>313</v>
      </c>
      <c r="C33" s="6">
        <v>51.7</v>
      </c>
      <c r="D33" s="6">
        <v>77</v>
      </c>
      <c r="E33" s="6">
        <v>27.9</v>
      </c>
      <c r="F33" s="6">
        <v>49.2</v>
      </c>
      <c r="G33" s="6">
        <v>72.9</v>
      </c>
      <c r="H33" s="6">
        <v>26.8</v>
      </c>
      <c r="I33" s="6">
        <v>70.1</v>
      </c>
      <c r="J33" s="6">
        <v>109.8</v>
      </c>
      <c r="K33" s="6">
        <v>35.3</v>
      </c>
    </row>
    <row r="34" spans="1:11" ht="12.75">
      <c r="A34" s="10"/>
      <c r="B34" s="7" t="s">
        <v>314</v>
      </c>
      <c r="C34" s="6">
        <v>51.7</v>
      </c>
      <c r="D34" s="6">
        <v>77.1</v>
      </c>
      <c r="E34" s="6">
        <v>27.9</v>
      </c>
      <c r="F34" s="6">
        <v>49.5</v>
      </c>
      <c r="G34" s="6">
        <v>73.1</v>
      </c>
      <c r="H34" s="6">
        <v>27</v>
      </c>
      <c r="I34" s="6">
        <v>68.4</v>
      </c>
      <c r="J34" s="6">
        <v>108.6</v>
      </c>
      <c r="K34" s="6">
        <v>33.2</v>
      </c>
    </row>
    <row r="35" spans="1:11" ht="12.75">
      <c r="A35" s="10"/>
      <c r="B35" s="7" t="s">
        <v>315</v>
      </c>
      <c r="C35" s="6">
        <v>51.3</v>
      </c>
      <c r="D35" s="6">
        <v>76.8</v>
      </c>
      <c r="E35" s="6">
        <v>27.2</v>
      </c>
      <c r="F35" s="6">
        <v>49.2</v>
      </c>
      <c r="G35" s="6">
        <v>73.1</v>
      </c>
      <c r="H35" s="6">
        <v>26.2</v>
      </c>
      <c r="I35" s="6">
        <v>66.9</v>
      </c>
      <c r="J35" s="6">
        <v>105.9</v>
      </c>
      <c r="K35" s="6">
        <v>32.9</v>
      </c>
    </row>
    <row r="36" spans="1:11" ht="12.75">
      <c r="A36" s="10"/>
      <c r="B36" s="7" t="s">
        <v>316</v>
      </c>
      <c r="C36" s="6">
        <v>45.5</v>
      </c>
      <c r="D36" s="6">
        <v>68.8</v>
      </c>
      <c r="E36" s="6">
        <v>23.5</v>
      </c>
      <c r="F36" s="6">
        <v>43.9</v>
      </c>
      <c r="G36" s="6">
        <v>66</v>
      </c>
      <c r="H36" s="6">
        <v>22.7</v>
      </c>
      <c r="I36" s="6">
        <v>57.8</v>
      </c>
      <c r="J36" s="6">
        <v>91.3</v>
      </c>
      <c r="K36" s="6">
        <v>28.6</v>
      </c>
    </row>
    <row r="37" spans="1:11" ht="12.75">
      <c r="A37" s="10"/>
      <c r="B37" s="10"/>
      <c r="C37" s="6"/>
      <c r="D37" s="6"/>
      <c r="E37" s="6"/>
      <c r="F37" s="6"/>
      <c r="G37" s="9"/>
      <c r="H37" s="6"/>
      <c r="I37" s="6"/>
      <c r="J37" s="9"/>
      <c r="K37" s="6"/>
    </row>
    <row r="38" spans="1:11" ht="12.75">
      <c r="A38" s="10"/>
      <c r="B38" s="7" t="s">
        <v>317</v>
      </c>
      <c r="C38" s="6">
        <v>44.2</v>
      </c>
      <c r="D38" s="6">
        <v>67</v>
      </c>
      <c r="E38" s="6">
        <v>22.8</v>
      </c>
      <c r="F38" s="6">
        <v>42.6</v>
      </c>
      <c r="G38" s="6">
        <v>64.1</v>
      </c>
      <c r="H38" s="6">
        <v>22.1</v>
      </c>
      <c r="I38" s="6">
        <v>56.1</v>
      </c>
      <c r="J38" s="6">
        <v>89.5</v>
      </c>
      <c r="K38" s="6">
        <v>27.1</v>
      </c>
    </row>
    <row r="39" spans="1:11" ht="12.75">
      <c r="A39" s="10"/>
      <c r="B39" s="7" t="s">
        <v>318</v>
      </c>
      <c r="C39" s="6">
        <v>42.5</v>
      </c>
      <c r="D39" s="6">
        <v>63.9</v>
      </c>
      <c r="E39" s="6">
        <v>22.4</v>
      </c>
      <c r="F39" s="6">
        <v>41.3</v>
      </c>
      <c r="G39" s="6">
        <v>61.5</v>
      </c>
      <c r="H39" s="6">
        <v>21.9</v>
      </c>
      <c r="I39" s="6">
        <v>52.3</v>
      </c>
      <c r="J39" s="6">
        <v>83.4</v>
      </c>
      <c r="K39" s="6">
        <v>25.3</v>
      </c>
    </row>
    <row r="40" spans="1:11" ht="12.75">
      <c r="A40" s="26" t="s">
        <v>339</v>
      </c>
      <c r="B40" s="7" t="s">
        <v>319</v>
      </c>
      <c r="C40" s="6">
        <v>43.1</v>
      </c>
      <c r="D40" s="6">
        <v>64.5</v>
      </c>
      <c r="E40" s="6">
        <v>22.8</v>
      </c>
      <c r="F40" s="6">
        <v>41.9</v>
      </c>
      <c r="G40" s="6">
        <v>62.2</v>
      </c>
      <c r="H40" s="6">
        <v>22.4</v>
      </c>
      <c r="I40" s="6">
        <v>52.1</v>
      </c>
      <c r="J40" s="6">
        <v>83.1</v>
      </c>
      <c r="K40" s="6">
        <v>25.2</v>
      </c>
    </row>
    <row r="41" spans="1:11" ht="12.75">
      <c r="A41" s="10"/>
      <c r="B41" s="7" t="s">
        <v>320</v>
      </c>
      <c r="C41" s="6">
        <v>43.5</v>
      </c>
      <c r="D41" s="6">
        <v>65.4</v>
      </c>
      <c r="E41" s="6">
        <v>22.9</v>
      </c>
      <c r="F41" s="6">
        <v>42.5</v>
      </c>
      <c r="G41" s="6">
        <v>63.4</v>
      </c>
      <c r="H41" s="6">
        <v>22.4</v>
      </c>
      <c r="I41" s="6">
        <v>51.5</v>
      </c>
      <c r="J41" s="6">
        <v>81.7</v>
      </c>
      <c r="K41" s="6">
        <v>25.6</v>
      </c>
    </row>
    <row r="42" spans="1:11" ht="12.75">
      <c r="A42" s="10"/>
      <c r="B42" s="7" t="s">
        <v>321</v>
      </c>
      <c r="C42" s="6">
        <v>42.9</v>
      </c>
      <c r="D42" s="6">
        <v>64.9</v>
      </c>
      <c r="E42" s="6">
        <v>21.9</v>
      </c>
      <c r="F42" s="6">
        <v>42</v>
      </c>
      <c r="G42" s="6">
        <v>63.3</v>
      </c>
      <c r="H42" s="6">
        <v>21.6</v>
      </c>
      <c r="I42" s="6">
        <v>49.3</v>
      </c>
      <c r="J42" s="6">
        <v>78.9</v>
      </c>
      <c r="K42" s="6">
        <v>23.9</v>
      </c>
    </row>
    <row r="43" spans="1:11" ht="12.75">
      <c r="A43" s="10"/>
      <c r="B43" s="10"/>
      <c r="C43" s="6"/>
      <c r="D43" s="6"/>
      <c r="E43" s="6"/>
      <c r="F43" s="6"/>
      <c r="G43" s="6"/>
      <c r="H43" s="6"/>
      <c r="I43" s="6"/>
      <c r="J43" s="6"/>
      <c r="K43" s="6"/>
    </row>
    <row r="44" spans="1:11" ht="12.75">
      <c r="A44" s="10"/>
      <c r="B44" s="7" t="s">
        <v>322</v>
      </c>
      <c r="C44" s="6">
        <v>42.3</v>
      </c>
      <c r="D44" s="6">
        <v>64</v>
      </c>
      <c r="E44" s="6">
        <v>21.8</v>
      </c>
      <c r="F44" s="6">
        <v>41.5</v>
      </c>
      <c r="G44" s="6">
        <v>62.3</v>
      </c>
      <c r="H44" s="6">
        <v>21.4</v>
      </c>
      <c r="I44" s="6">
        <v>49.5</v>
      </c>
      <c r="J44" s="6">
        <v>78.4</v>
      </c>
      <c r="K44" s="6">
        <v>24.8</v>
      </c>
    </row>
    <row r="45" spans="1:11" ht="12.75">
      <c r="A45" s="10"/>
      <c r="B45" s="7" t="s">
        <v>323</v>
      </c>
      <c r="C45" s="6">
        <v>39.8</v>
      </c>
      <c r="D45" s="6">
        <v>60.2</v>
      </c>
      <c r="E45" s="6">
        <v>20.4</v>
      </c>
      <c r="F45" s="6">
        <v>39.3</v>
      </c>
      <c r="G45" s="6">
        <v>59.1</v>
      </c>
      <c r="H45" s="6">
        <v>20.2</v>
      </c>
      <c r="I45" s="6">
        <v>44</v>
      </c>
      <c r="J45" s="6">
        <v>70.4</v>
      </c>
      <c r="K45" s="6">
        <v>21.4</v>
      </c>
    </row>
    <row r="46" spans="1:11" ht="12.75">
      <c r="A46" s="10"/>
      <c r="B46" s="7" t="s">
        <v>324</v>
      </c>
      <c r="C46" s="6">
        <v>36.6</v>
      </c>
      <c r="D46" s="6">
        <v>55.2</v>
      </c>
      <c r="E46" s="6">
        <v>18.9</v>
      </c>
      <c r="F46" s="6">
        <v>36.1</v>
      </c>
      <c r="G46" s="6">
        <v>54.1</v>
      </c>
      <c r="H46" s="6">
        <v>18.7</v>
      </c>
      <c r="I46" s="6">
        <v>40.8</v>
      </c>
      <c r="J46" s="6">
        <v>64.5</v>
      </c>
      <c r="K46" s="6">
        <v>20.5</v>
      </c>
    </row>
    <row r="47" spans="1:11" ht="12.75">
      <c r="A47" s="10"/>
      <c r="B47" s="7" t="s">
        <v>325</v>
      </c>
      <c r="C47" s="6">
        <v>35.3</v>
      </c>
      <c r="D47" s="6">
        <v>52.9</v>
      </c>
      <c r="E47" s="6">
        <v>18.7</v>
      </c>
      <c r="F47" s="6">
        <v>34.7</v>
      </c>
      <c r="G47" s="6">
        <v>51.8</v>
      </c>
      <c r="H47" s="6">
        <v>18.3</v>
      </c>
      <c r="I47" s="6">
        <v>40.2</v>
      </c>
      <c r="J47" s="6">
        <v>62.5</v>
      </c>
      <c r="K47" s="6">
        <v>21</v>
      </c>
    </row>
    <row r="48" spans="1:11" ht="12.75">
      <c r="A48" s="10"/>
      <c r="B48" s="7" t="s">
        <v>326</v>
      </c>
      <c r="C48" s="6">
        <v>35</v>
      </c>
      <c r="D48" s="6">
        <v>52.3</v>
      </c>
      <c r="E48" s="6">
        <v>18.7</v>
      </c>
      <c r="F48" s="6">
        <v>34.6</v>
      </c>
      <c r="G48" s="6">
        <v>51.3</v>
      </c>
      <c r="H48" s="6">
        <v>18.5</v>
      </c>
      <c r="I48" s="6">
        <v>38.5</v>
      </c>
      <c r="J48" s="6">
        <v>60.5</v>
      </c>
      <c r="K48" s="6">
        <v>19.5</v>
      </c>
    </row>
    <row r="49" spans="1:11" ht="12.75">
      <c r="A49" s="10"/>
      <c r="B49" s="10"/>
      <c r="C49" s="6"/>
      <c r="D49" s="6"/>
      <c r="E49" s="6"/>
      <c r="F49" s="9"/>
      <c r="G49" s="6"/>
      <c r="H49" s="6"/>
      <c r="I49" s="6"/>
      <c r="J49" s="6"/>
      <c r="K49" s="6"/>
    </row>
    <row r="50" spans="1:11" ht="12.75">
      <c r="A50" s="10"/>
      <c r="B50" s="7" t="s">
        <v>327</v>
      </c>
      <c r="C50" s="6">
        <v>34.7</v>
      </c>
      <c r="D50" s="6">
        <v>51.8</v>
      </c>
      <c r="E50" s="6">
        <v>18.6</v>
      </c>
      <c r="F50" s="6">
        <v>34.1</v>
      </c>
      <c r="G50" s="6">
        <v>50.4</v>
      </c>
      <c r="H50" s="6">
        <v>18.4</v>
      </c>
      <c r="I50" s="6">
        <v>39.7</v>
      </c>
      <c r="J50" s="6">
        <v>62.1</v>
      </c>
      <c r="K50" s="6">
        <v>20.4</v>
      </c>
    </row>
    <row r="51" spans="1:11" ht="12.75">
      <c r="A51" s="10"/>
      <c r="B51" s="7" t="s">
        <v>328</v>
      </c>
      <c r="C51" s="6">
        <v>35.2</v>
      </c>
      <c r="D51" s="6">
        <v>52.5</v>
      </c>
      <c r="E51" s="6">
        <v>18.7</v>
      </c>
      <c r="F51" s="6">
        <v>34.5</v>
      </c>
      <c r="G51" s="6">
        <v>51.1</v>
      </c>
      <c r="H51" s="6">
        <v>18.4</v>
      </c>
      <c r="I51" s="6">
        <v>39.9</v>
      </c>
      <c r="J51" s="6">
        <v>62.3</v>
      </c>
      <c r="K51" s="6">
        <v>20.4</v>
      </c>
    </row>
    <row r="52" spans="1:11" ht="12.75">
      <c r="A52" s="10"/>
      <c r="B52" s="7" t="s">
        <v>329</v>
      </c>
      <c r="C52" s="6">
        <v>34.6</v>
      </c>
      <c r="D52" s="6">
        <v>51.2</v>
      </c>
      <c r="E52" s="6">
        <v>18.8</v>
      </c>
      <c r="F52" s="6">
        <v>33.9</v>
      </c>
      <c r="G52" s="6">
        <v>49.7</v>
      </c>
      <c r="H52" s="6">
        <v>18.6</v>
      </c>
      <c r="I52" s="6">
        <v>39.7</v>
      </c>
      <c r="J52" s="6">
        <v>61.9</v>
      </c>
      <c r="K52" s="6">
        <v>20.2</v>
      </c>
    </row>
    <row r="53" spans="1:11" ht="12.75">
      <c r="A53" s="10"/>
      <c r="B53" s="7" t="s">
        <v>330</v>
      </c>
      <c r="C53" s="6">
        <v>35</v>
      </c>
      <c r="D53" s="6">
        <v>51.5</v>
      </c>
      <c r="E53" s="6">
        <v>19.1</v>
      </c>
      <c r="F53" s="6">
        <v>34.1</v>
      </c>
      <c r="G53" s="6">
        <v>49.9</v>
      </c>
      <c r="H53" s="6">
        <v>18.8</v>
      </c>
      <c r="I53" s="6">
        <v>40.7</v>
      </c>
      <c r="J53" s="6">
        <v>63.4</v>
      </c>
      <c r="K53" s="6">
        <v>21.1</v>
      </c>
    </row>
    <row r="54" spans="1:11" ht="12.75">
      <c r="A54" s="42"/>
      <c r="B54" s="4" t="s">
        <v>331</v>
      </c>
      <c r="C54" s="15">
        <v>33.5</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K30"/>
  <sheetViews>
    <sheetView workbookViewId="0" topLeftCell="A1">
      <selection activeCell="A3" sqref="A3:B3"/>
    </sheetView>
  </sheetViews>
  <sheetFormatPr defaultColWidth="7.69921875" defaultRowHeight="19.5"/>
  <cols>
    <col min="1" max="1" width="24.5" style="2" customWidth="1"/>
    <col min="2" max="3" width="8.5" style="2" customWidth="1"/>
    <col min="4" max="4" width="1.2890625" style="2" customWidth="1"/>
    <col min="5" max="5" width="7.69921875" style="2" customWidth="1"/>
    <col min="6" max="6" width="1.2890625" style="2" customWidth="1"/>
    <col min="7" max="7" width="7.69921875" style="2" customWidth="1"/>
    <col min="8" max="8" width="1.2890625" style="2" customWidth="1"/>
    <col min="9" max="9" width="7.69921875" style="2" customWidth="1"/>
    <col min="10" max="10" width="1.2890625" style="2" customWidth="1"/>
    <col min="11" max="11" width="8.5" style="2" customWidth="1"/>
    <col min="12" max="16384" width="7.69921875" style="2" customWidth="1"/>
  </cols>
  <sheetData>
    <row r="2" spans="1:3" ht="12.75">
      <c r="A2" s="159" t="s">
        <v>10</v>
      </c>
      <c r="B2" s="159"/>
      <c r="C2" s="38"/>
    </row>
    <row r="3" spans="1:2" ht="12.75">
      <c r="A3" s="159" t="s">
        <v>745</v>
      </c>
      <c r="B3" s="159"/>
    </row>
    <row r="4" spans="1:2" ht="12.75">
      <c r="A4" s="159" t="s">
        <v>304</v>
      </c>
      <c r="B4" s="159"/>
    </row>
    <row r="5" ht="12.75">
      <c r="B5" s="1"/>
    </row>
    <row r="6" spans="1:2" ht="25.5">
      <c r="A6" s="3" t="s">
        <v>453</v>
      </c>
      <c r="B6" s="34" t="s">
        <v>684</v>
      </c>
    </row>
    <row r="7" spans="1:2" ht="12.75">
      <c r="A7" s="10"/>
      <c r="B7" s="10"/>
    </row>
    <row r="8" spans="1:2" ht="12.75">
      <c r="A8" s="26" t="s">
        <v>746</v>
      </c>
      <c r="B8" s="5">
        <v>1740</v>
      </c>
    </row>
    <row r="9" spans="1:2" ht="12.75">
      <c r="A9" s="10"/>
      <c r="B9" s="5"/>
    </row>
    <row r="10" spans="1:2" ht="12.75">
      <c r="A10" s="26" t="s">
        <v>747</v>
      </c>
      <c r="B10" s="5">
        <v>580</v>
      </c>
    </row>
    <row r="11" spans="1:2" ht="12.75">
      <c r="A11" s="10"/>
      <c r="B11" s="5"/>
    </row>
    <row r="12" spans="1:2" ht="12.75">
      <c r="A12" s="26" t="s">
        <v>748</v>
      </c>
      <c r="B12" s="5">
        <v>77</v>
      </c>
    </row>
    <row r="13" spans="1:2" ht="12.75">
      <c r="A13" s="10"/>
      <c r="B13" s="5"/>
    </row>
    <row r="14" spans="1:2" ht="12.75">
      <c r="A14" s="26" t="s">
        <v>749</v>
      </c>
      <c r="B14" s="5">
        <v>53</v>
      </c>
    </row>
    <row r="15" spans="1:2" ht="12.75">
      <c r="A15" s="10"/>
      <c r="B15" s="5"/>
    </row>
    <row r="16" spans="1:2" ht="12.75">
      <c r="A16" s="26" t="s">
        <v>750</v>
      </c>
      <c r="B16" s="5">
        <v>45</v>
      </c>
    </row>
    <row r="17" spans="1:2" ht="12.75">
      <c r="A17" s="10"/>
      <c r="B17" s="5"/>
    </row>
    <row r="18" spans="1:2" ht="12.75">
      <c r="A18" s="26" t="s">
        <v>751</v>
      </c>
      <c r="B18" s="5">
        <v>42</v>
      </c>
    </row>
    <row r="19" spans="1:2" ht="12.75">
      <c r="A19" s="10"/>
      <c r="B19" s="5"/>
    </row>
    <row r="20" spans="1:2" ht="12.75">
      <c r="A20" s="26" t="s">
        <v>752</v>
      </c>
      <c r="B20" s="5">
        <v>23</v>
      </c>
    </row>
    <row r="21" spans="1:2" ht="12.75">
      <c r="A21" s="10"/>
      <c r="B21" s="5"/>
    </row>
    <row r="22" spans="1:2" ht="12.75">
      <c r="A22" s="26" t="s">
        <v>753</v>
      </c>
      <c r="B22" s="5">
        <v>7</v>
      </c>
    </row>
    <row r="23" spans="1:2" ht="12.75">
      <c r="A23" s="10"/>
      <c r="B23" s="5"/>
    </row>
    <row r="24" spans="1:2" ht="12.75">
      <c r="A24" s="26" t="s">
        <v>754</v>
      </c>
      <c r="B24" s="5">
        <v>139</v>
      </c>
    </row>
    <row r="25" spans="1:2" ht="12.75">
      <c r="A25" s="10"/>
      <c r="B25" s="5"/>
    </row>
    <row r="26" spans="1:2" ht="12.75">
      <c r="A26" s="26" t="s">
        <v>755</v>
      </c>
      <c r="B26" s="5">
        <v>522</v>
      </c>
    </row>
    <row r="27" spans="1:2" ht="12.75">
      <c r="A27" s="10"/>
      <c r="B27" s="10"/>
    </row>
    <row r="28" spans="1:2" ht="24" customHeight="1">
      <c r="A28" s="35" t="s">
        <v>301</v>
      </c>
      <c r="B28" s="31">
        <v>3228</v>
      </c>
    </row>
    <row r="30" spans="1:11" ht="25.5" customHeight="1">
      <c r="A30" s="160" t="s">
        <v>384</v>
      </c>
      <c r="B30" s="160"/>
      <c r="C30" s="20"/>
      <c r="D30" s="20"/>
      <c r="E30" s="20"/>
      <c r="F30" s="20"/>
      <c r="G30" s="20"/>
      <c r="H30" s="20"/>
      <c r="I30" s="20"/>
      <c r="J30" s="20"/>
      <c r="K30" s="20"/>
    </row>
  </sheetData>
  <mergeCells count="4">
    <mergeCell ref="A4:B4"/>
    <mergeCell ref="A3:B3"/>
    <mergeCell ref="A2:B2"/>
    <mergeCell ref="A30:B3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2:D48"/>
  <sheetViews>
    <sheetView workbookViewId="0" topLeftCell="A1">
      <selection activeCell="A2" sqref="A2:D4"/>
    </sheetView>
  </sheetViews>
  <sheetFormatPr defaultColWidth="7.69921875" defaultRowHeight="19.5"/>
  <cols>
    <col min="1" max="1" width="6.8984375" style="2" customWidth="1"/>
    <col min="2" max="2" width="46.8984375" style="2" customWidth="1"/>
    <col min="3" max="3" width="5.296875" style="2" customWidth="1"/>
    <col min="4" max="4" width="7.69921875" style="2" customWidth="1"/>
    <col min="5" max="5" width="8.5" style="2" customWidth="1"/>
    <col min="6" max="16384" width="7.69921875" style="2" customWidth="1"/>
  </cols>
  <sheetData>
    <row r="2" spans="1:4" ht="12.75">
      <c r="A2" s="159" t="s">
        <v>12</v>
      </c>
      <c r="B2" s="159"/>
      <c r="C2" s="159"/>
      <c r="D2" s="159"/>
    </row>
    <row r="3" spans="1:4" ht="12.75">
      <c r="A3" s="159" t="s">
        <v>819</v>
      </c>
      <c r="B3" s="159"/>
      <c r="C3" s="159"/>
      <c r="D3" s="159"/>
    </row>
    <row r="4" spans="1:4" ht="12.75">
      <c r="A4" s="159" t="s">
        <v>304</v>
      </c>
      <c r="B4" s="159"/>
      <c r="C4" s="159"/>
      <c r="D4" s="159"/>
    </row>
    <row r="6" spans="1:4" ht="38.25">
      <c r="A6" s="34" t="s">
        <v>683</v>
      </c>
      <c r="B6" s="51" t="s">
        <v>460</v>
      </c>
      <c r="C6" s="34" t="s">
        <v>684</v>
      </c>
      <c r="D6" s="51" t="s">
        <v>679</v>
      </c>
    </row>
    <row r="7" spans="1:4" ht="12.75">
      <c r="A7" s="41"/>
      <c r="B7" s="41"/>
      <c r="C7" s="41"/>
      <c r="D7" s="41"/>
    </row>
    <row r="8" spans="1:4" ht="12.75">
      <c r="A8" s="7" t="s">
        <v>764</v>
      </c>
      <c r="B8" s="26" t="s">
        <v>820</v>
      </c>
      <c r="C8" s="5">
        <v>831</v>
      </c>
      <c r="D8" s="6">
        <v>25.743494423791823</v>
      </c>
    </row>
    <row r="9" spans="1:4" ht="12.75">
      <c r="A9" s="7" t="s">
        <v>765</v>
      </c>
      <c r="B9" s="26" t="s">
        <v>821</v>
      </c>
      <c r="C9" s="5">
        <v>343</v>
      </c>
      <c r="D9" s="6">
        <v>10.625774473358117</v>
      </c>
    </row>
    <row r="10" spans="1:4" ht="12.75">
      <c r="A10" s="7" t="s">
        <v>766</v>
      </c>
      <c r="B10" s="26" t="s">
        <v>822</v>
      </c>
      <c r="C10" s="5">
        <v>332</v>
      </c>
      <c r="D10" s="6">
        <v>10.285006195786865</v>
      </c>
    </row>
    <row r="11" spans="1:4" ht="12.75">
      <c r="A11" s="7" t="s">
        <v>767</v>
      </c>
      <c r="B11" s="26" t="s">
        <v>823</v>
      </c>
      <c r="C11" s="5">
        <v>213</v>
      </c>
      <c r="D11" s="6">
        <v>6.598513011152416</v>
      </c>
    </row>
    <row r="12" spans="1:4" ht="12.75">
      <c r="A12" s="7" t="s">
        <v>768</v>
      </c>
      <c r="B12" s="26" t="s">
        <v>824</v>
      </c>
      <c r="C12" s="5">
        <v>202</v>
      </c>
      <c r="D12" s="6">
        <v>6.257744733581165</v>
      </c>
    </row>
    <row r="13" spans="1:4" ht="12.75">
      <c r="A13" s="10"/>
      <c r="B13" s="10"/>
      <c r="C13" s="8"/>
      <c r="D13" s="6"/>
    </row>
    <row r="14" spans="1:4" ht="12.75">
      <c r="A14" s="7" t="s">
        <v>769</v>
      </c>
      <c r="B14" s="26" t="s">
        <v>770</v>
      </c>
      <c r="C14" s="5">
        <v>252</v>
      </c>
      <c r="D14" s="6">
        <v>7.806691449814126</v>
      </c>
    </row>
    <row r="15" spans="1:4" ht="12.75">
      <c r="A15" s="7" t="s">
        <v>771</v>
      </c>
      <c r="B15" s="26" t="s">
        <v>772</v>
      </c>
      <c r="C15" s="5">
        <v>193</v>
      </c>
      <c r="D15" s="6">
        <v>5.978934324659232</v>
      </c>
    </row>
    <row r="16" spans="1:4" ht="12.75">
      <c r="A16" s="7" t="s">
        <v>773</v>
      </c>
      <c r="B16" s="26" t="s">
        <v>774</v>
      </c>
      <c r="C16" s="5">
        <v>112</v>
      </c>
      <c r="D16" s="6">
        <v>3.469640644361834</v>
      </c>
    </row>
    <row r="17" spans="1:4" ht="12.75">
      <c r="A17" s="7" t="s">
        <v>775</v>
      </c>
      <c r="B17" s="26" t="s">
        <v>776</v>
      </c>
      <c r="C17" s="5">
        <v>99</v>
      </c>
      <c r="D17" s="6">
        <v>3.066914498141264</v>
      </c>
    </row>
    <row r="18" spans="1:4" ht="12.75">
      <c r="A18" s="7" t="s">
        <v>777</v>
      </c>
      <c r="B18" s="26" t="s">
        <v>825</v>
      </c>
      <c r="C18" s="5">
        <v>95</v>
      </c>
      <c r="D18" s="6">
        <v>2.942998760842627</v>
      </c>
    </row>
    <row r="19" spans="1:4" ht="12.75">
      <c r="A19" s="10"/>
      <c r="B19" s="10"/>
      <c r="C19" s="8"/>
      <c r="D19" s="6"/>
    </row>
    <row r="20" spans="1:4" ht="25.5">
      <c r="A20" s="94" t="s">
        <v>778</v>
      </c>
      <c r="B20" s="93" t="s">
        <v>826</v>
      </c>
      <c r="C20" s="95">
        <v>93</v>
      </c>
      <c r="D20" s="96">
        <v>2.8810408921933086</v>
      </c>
    </row>
    <row r="21" spans="1:4" ht="12.75">
      <c r="A21" s="7" t="s">
        <v>779</v>
      </c>
      <c r="B21" s="26" t="s">
        <v>827</v>
      </c>
      <c r="C21" s="5">
        <v>88</v>
      </c>
      <c r="D21" s="6">
        <v>2.7261462205700124</v>
      </c>
    </row>
    <row r="22" spans="1:4" ht="12.75">
      <c r="A22" s="7" t="s">
        <v>780</v>
      </c>
      <c r="B22" s="26" t="s">
        <v>781</v>
      </c>
      <c r="C22" s="5">
        <v>85</v>
      </c>
      <c r="D22" s="6">
        <v>2.6332094175960346</v>
      </c>
    </row>
    <row r="23" spans="1:4" ht="12.75">
      <c r="A23" s="7" t="s">
        <v>782</v>
      </c>
      <c r="B23" s="26" t="s">
        <v>783</v>
      </c>
      <c r="C23" s="5">
        <v>48</v>
      </c>
      <c r="D23" s="6">
        <v>1.486988847583643</v>
      </c>
    </row>
    <row r="24" spans="1:4" ht="12.75">
      <c r="A24" s="7" t="s">
        <v>784</v>
      </c>
      <c r="B24" s="26" t="s">
        <v>785</v>
      </c>
      <c r="C24" s="5">
        <v>42</v>
      </c>
      <c r="D24" s="6">
        <v>1.3011152416356877</v>
      </c>
    </row>
    <row r="25" spans="1:4" ht="12.75">
      <c r="A25" s="10"/>
      <c r="B25" s="10"/>
      <c r="C25" s="8"/>
      <c r="D25" s="6"/>
    </row>
    <row r="26" spans="1:4" ht="12.75">
      <c r="A26" s="7" t="s">
        <v>786</v>
      </c>
      <c r="B26" s="26" t="s">
        <v>787</v>
      </c>
      <c r="C26" s="5">
        <v>37</v>
      </c>
      <c r="D26" s="6">
        <v>1.1462205700123915</v>
      </c>
    </row>
    <row r="27" spans="1:4" ht="12.75">
      <c r="A27" s="7" t="s">
        <v>788</v>
      </c>
      <c r="B27" s="26" t="s">
        <v>789</v>
      </c>
      <c r="C27" s="5">
        <v>34</v>
      </c>
      <c r="D27" s="6">
        <v>1.0532837670384139</v>
      </c>
    </row>
    <row r="28" spans="1:4" ht="12.75">
      <c r="A28" s="7" t="s">
        <v>790</v>
      </c>
      <c r="B28" s="26" t="s">
        <v>791</v>
      </c>
      <c r="C28" s="5">
        <v>24</v>
      </c>
      <c r="D28" s="6">
        <v>0.7434944237918215</v>
      </c>
    </row>
    <row r="29" spans="1:4" ht="12.75">
      <c r="A29" s="7" t="s">
        <v>792</v>
      </c>
      <c r="B29" s="26" t="s">
        <v>762</v>
      </c>
      <c r="C29" s="5">
        <v>23</v>
      </c>
      <c r="D29" s="6">
        <v>0.7125154894671624</v>
      </c>
    </row>
    <row r="30" spans="1:4" ht="12.75">
      <c r="A30" s="7" t="s">
        <v>793</v>
      </c>
      <c r="B30" s="26" t="s">
        <v>794</v>
      </c>
      <c r="C30" s="5">
        <v>21</v>
      </c>
      <c r="D30" s="6">
        <v>0.6505576208178439</v>
      </c>
    </row>
    <row r="31" spans="1:4" ht="12.75">
      <c r="A31" s="10"/>
      <c r="B31" s="10"/>
      <c r="C31" s="8"/>
      <c r="D31" s="6"/>
    </row>
    <row r="32" spans="1:4" ht="12.75">
      <c r="A32" s="7" t="s">
        <v>795</v>
      </c>
      <c r="B32" s="26" t="s">
        <v>796</v>
      </c>
      <c r="C32" s="5">
        <v>17</v>
      </c>
      <c r="D32" s="6">
        <v>0.5266418835192069</v>
      </c>
    </row>
    <row r="33" spans="1:4" ht="12.75">
      <c r="A33" s="7" t="s">
        <v>797</v>
      </c>
      <c r="B33" s="26" t="s">
        <v>798</v>
      </c>
      <c r="C33" s="5">
        <v>16</v>
      </c>
      <c r="D33" s="6">
        <v>0.49566294919454773</v>
      </c>
    </row>
    <row r="34" spans="1:4" ht="12.75">
      <c r="A34" s="7" t="s">
        <v>799</v>
      </c>
      <c r="B34" s="26" t="s">
        <v>800</v>
      </c>
      <c r="C34" s="5">
        <v>7</v>
      </c>
      <c r="D34" s="6">
        <v>0.21685254027261464</v>
      </c>
    </row>
    <row r="35" spans="1:4" ht="12.75">
      <c r="A35" s="7" t="s">
        <v>801</v>
      </c>
      <c r="B35" s="26" t="s">
        <v>802</v>
      </c>
      <c r="C35" s="5">
        <v>6</v>
      </c>
      <c r="D35" s="6">
        <v>0.18587360594795538</v>
      </c>
    </row>
    <row r="36" spans="1:4" ht="25.5">
      <c r="A36" s="94" t="s">
        <v>803</v>
      </c>
      <c r="B36" s="93" t="s">
        <v>828</v>
      </c>
      <c r="C36" s="95">
        <v>4</v>
      </c>
      <c r="D36" s="96">
        <v>0.12391573729863693</v>
      </c>
    </row>
    <row r="37" spans="1:4" ht="12.75">
      <c r="A37" s="10"/>
      <c r="B37" s="10"/>
      <c r="C37" s="8"/>
      <c r="D37" s="6"/>
    </row>
    <row r="38" spans="1:4" ht="12.75">
      <c r="A38" s="7" t="s">
        <v>804</v>
      </c>
      <c r="B38" s="26" t="s">
        <v>805</v>
      </c>
      <c r="C38" s="5">
        <v>4</v>
      </c>
      <c r="D38" s="6">
        <v>0.12391573729863693</v>
      </c>
    </row>
    <row r="39" spans="1:4" ht="12.75">
      <c r="A39" s="7" t="s">
        <v>806</v>
      </c>
      <c r="B39" s="26" t="s">
        <v>807</v>
      </c>
      <c r="C39" s="5">
        <v>2</v>
      </c>
      <c r="D39" s="6">
        <v>0.061957868649318466</v>
      </c>
    </row>
    <row r="40" spans="1:4" ht="25.5">
      <c r="A40" s="94" t="s">
        <v>808</v>
      </c>
      <c r="B40" s="93" t="s">
        <v>829</v>
      </c>
      <c r="C40" s="95">
        <v>2</v>
      </c>
      <c r="D40" s="96">
        <v>0.061957868649318466</v>
      </c>
    </row>
    <row r="41" spans="1:4" ht="12.75">
      <c r="A41" s="7" t="s">
        <v>809</v>
      </c>
      <c r="B41" s="26" t="s">
        <v>761</v>
      </c>
      <c r="C41" s="5">
        <v>2</v>
      </c>
      <c r="D41" s="6">
        <v>0.061957868649318466</v>
      </c>
    </row>
    <row r="42" spans="1:4" ht="12.75">
      <c r="A42" s="7" t="s">
        <v>810</v>
      </c>
      <c r="B42" s="26" t="s">
        <v>811</v>
      </c>
      <c r="C42" s="5">
        <v>1</v>
      </c>
      <c r="D42" s="6">
        <v>0.030978934324659233</v>
      </c>
    </row>
    <row r="43" spans="1:4" ht="12.75">
      <c r="A43" s="10"/>
      <c r="B43" s="10"/>
      <c r="C43" s="8"/>
      <c r="D43" s="9"/>
    </row>
    <row r="44" spans="1:4" ht="24" customHeight="1">
      <c r="A44" s="97"/>
      <c r="B44" s="98" t="s">
        <v>301</v>
      </c>
      <c r="C44" s="31">
        <v>3228</v>
      </c>
      <c r="D44" s="46">
        <v>100</v>
      </c>
    </row>
    <row r="46" spans="1:4" ht="27.75" customHeight="1">
      <c r="A46" s="170" t="s">
        <v>687</v>
      </c>
      <c r="B46" s="154"/>
      <c r="C46" s="154"/>
      <c r="D46" s="154"/>
    </row>
    <row r="48" ht="12.75">
      <c r="A48" s="22" t="s">
        <v>384</v>
      </c>
    </row>
  </sheetData>
  <mergeCells count="4">
    <mergeCell ref="A4:D4"/>
    <mergeCell ref="A3:D3"/>
    <mergeCell ref="A2:D2"/>
    <mergeCell ref="A46:D46"/>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7.69921875" defaultRowHeight="19.5"/>
  <cols>
    <col min="1" max="1" width="24.5" style="2" customWidth="1"/>
    <col min="2" max="3" width="5.296875" style="2" customWidth="1"/>
    <col min="4" max="7" width="6.09765625" style="2" customWidth="1"/>
    <col min="8" max="16384" width="7.69921875" style="2" customWidth="1"/>
  </cols>
  <sheetData>
    <row r="2" spans="1:7" ht="12.75">
      <c r="A2" s="159" t="s">
        <v>14</v>
      </c>
      <c r="B2" s="159"/>
      <c r="C2" s="159"/>
      <c r="D2" s="159"/>
      <c r="E2" s="159"/>
      <c r="F2" s="159"/>
      <c r="G2" s="159"/>
    </row>
    <row r="3" spans="1:7" ht="12.75">
      <c r="A3" s="159" t="s">
        <v>830</v>
      </c>
      <c r="B3" s="159"/>
      <c r="C3" s="159"/>
      <c r="D3" s="159"/>
      <c r="E3" s="159"/>
      <c r="F3" s="159"/>
      <c r="G3" s="159"/>
    </row>
    <row r="4" spans="1:7" ht="12.75">
      <c r="A4" s="159" t="s">
        <v>304</v>
      </c>
      <c r="B4" s="159"/>
      <c r="C4" s="159"/>
      <c r="D4" s="159"/>
      <c r="E4" s="159"/>
      <c r="F4" s="159"/>
      <c r="G4" s="159"/>
    </row>
    <row r="6" spans="1:7" ht="12.75">
      <c r="A6" s="162" t="s">
        <v>832</v>
      </c>
      <c r="B6" s="168" t="s">
        <v>831</v>
      </c>
      <c r="C6" s="168"/>
      <c r="D6" s="168"/>
      <c r="E6" s="168"/>
      <c r="F6" s="168"/>
      <c r="G6" s="168"/>
    </row>
    <row r="7" spans="1:7" ht="12.75">
      <c r="A7" s="163"/>
      <c r="B7" s="4" t="s">
        <v>301</v>
      </c>
      <c r="C7" s="4" t="s">
        <v>736</v>
      </c>
      <c r="D7" s="4" t="s">
        <v>442</v>
      </c>
      <c r="E7" s="4" t="s">
        <v>839</v>
      </c>
      <c r="F7" s="4" t="s">
        <v>840</v>
      </c>
      <c r="G7" s="4" t="s">
        <v>737</v>
      </c>
    </row>
    <row r="8" spans="1:7" ht="24" customHeight="1">
      <c r="A8" s="26" t="s">
        <v>301</v>
      </c>
      <c r="B8" s="5">
        <v>3228</v>
      </c>
      <c r="C8" s="5">
        <v>307</v>
      </c>
      <c r="D8" s="5">
        <v>559</v>
      </c>
      <c r="E8" s="5">
        <v>914</v>
      </c>
      <c r="F8" s="5">
        <v>496</v>
      </c>
      <c r="G8" s="5">
        <v>952</v>
      </c>
    </row>
    <row r="9" spans="1:7" ht="12.75">
      <c r="A9" s="10"/>
      <c r="B9" s="8"/>
      <c r="C9" s="8"/>
      <c r="D9" s="8"/>
      <c r="E9" s="8"/>
      <c r="F9" s="8"/>
      <c r="G9" s="8"/>
    </row>
    <row r="10" spans="1:7" ht="12.75">
      <c r="A10" s="26" t="s">
        <v>757</v>
      </c>
      <c r="B10" s="5">
        <v>1750</v>
      </c>
      <c r="C10" s="5">
        <v>139</v>
      </c>
      <c r="D10" s="5">
        <v>470</v>
      </c>
      <c r="E10" s="5">
        <v>597</v>
      </c>
      <c r="F10" s="5">
        <v>247</v>
      </c>
      <c r="G10" s="5">
        <v>297</v>
      </c>
    </row>
    <row r="11" spans="1:7" ht="12.75">
      <c r="A11" s="10"/>
      <c r="B11" s="8"/>
      <c r="C11" s="8"/>
      <c r="D11" s="8"/>
      <c r="E11" s="8"/>
      <c r="F11" s="8"/>
      <c r="G11" s="8"/>
    </row>
    <row r="12" spans="1:7" ht="12.75">
      <c r="A12" s="26" t="s">
        <v>758</v>
      </c>
      <c r="B12" s="5">
        <v>448</v>
      </c>
      <c r="C12" s="5">
        <v>2</v>
      </c>
      <c r="D12" s="5">
        <v>3</v>
      </c>
      <c r="E12" s="5">
        <v>43</v>
      </c>
      <c r="F12" s="5">
        <v>69</v>
      </c>
      <c r="G12" s="5">
        <v>331</v>
      </c>
    </row>
    <row r="13" spans="1:7" ht="12.75">
      <c r="A13" s="10"/>
      <c r="B13" s="8"/>
      <c r="C13" s="8"/>
      <c r="D13" s="8"/>
      <c r="E13" s="8"/>
      <c r="F13" s="8"/>
      <c r="G13" s="8"/>
    </row>
    <row r="14" spans="1:7" ht="12.75">
      <c r="A14" s="26" t="s">
        <v>833</v>
      </c>
      <c r="B14" s="5">
        <v>193</v>
      </c>
      <c r="C14" s="5">
        <v>65</v>
      </c>
      <c r="D14" s="5">
        <v>14</v>
      </c>
      <c r="E14" s="5">
        <v>45</v>
      </c>
      <c r="F14" s="5">
        <v>26</v>
      </c>
      <c r="G14" s="5">
        <v>43</v>
      </c>
    </row>
    <row r="15" spans="1:7" ht="12.75">
      <c r="A15" s="10"/>
      <c r="B15" s="8"/>
      <c r="C15" s="8"/>
      <c r="D15" s="8"/>
      <c r="E15" s="8"/>
      <c r="F15" s="8"/>
      <c r="G15" s="8"/>
    </row>
    <row r="16" spans="1:7" ht="12.75">
      <c r="A16" s="26" t="s">
        <v>759</v>
      </c>
      <c r="B16" s="5">
        <v>112</v>
      </c>
      <c r="C16" s="5">
        <v>28</v>
      </c>
      <c r="D16" s="5">
        <v>23</v>
      </c>
      <c r="E16" s="5">
        <v>35</v>
      </c>
      <c r="F16" s="5">
        <v>12</v>
      </c>
      <c r="G16" s="5">
        <v>14</v>
      </c>
    </row>
    <row r="17" spans="1:7" ht="12.75">
      <c r="A17" s="10"/>
      <c r="B17" s="8"/>
      <c r="C17" s="8"/>
      <c r="D17" s="8"/>
      <c r="E17" s="8"/>
      <c r="F17" s="8"/>
      <c r="G17" s="8"/>
    </row>
    <row r="18" spans="1:7" ht="12.75">
      <c r="A18" s="26" t="s">
        <v>760</v>
      </c>
      <c r="B18" s="5">
        <v>159</v>
      </c>
      <c r="C18" s="5">
        <v>5</v>
      </c>
      <c r="D18" s="5">
        <v>14</v>
      </c>
      <c r="E18" s="5">
        <v>74</v>
      </c>
      <c r="F18" s="5">
        <v>32</v>
      </c>
      <c r="G18" s="5">
        <v>34</v>
      </c>
    </row>
    <row r="19" spans="1:7" ht="12.75">
      <c r="A19" s="10"/>
      <c r="B19" s="8"/>
      <c r="C19" s="8"/>
      <c r="D19" s="8"/>
      <c r="E19" s="8"/>
      <c r="F19" s="8"/>
      <c r="G19" s="8"/>
    </row>
    <row r="20" spans="1:7" ht="12.75">
      <c r="A20" s="26" t="s">
        <v>834</v>
      </c>
      <c r="B20" s="5">
        <v>93</v>
      </c>
      <c r="C20" s="5">
        <v>10</v>
      </c>
      <c r="D20" s="5">
        <v>1</v>
      </c>
      <c r="E20" s="5">
        <v>11</v>
      </c>
      <c r="F20" s="5">
        <v>12</v>
      </c>
      <c r="G20" s="5">
        <v>59</v>
      </c>
    </row>
    <row r="21" spans="1:7" ht="12.75">
      <c r="A21" s="10"/>
      <c r="B21" s="8"/>
      <c r="C21" s="8"/>
      <c r="D21" s="8"/>
      <c r="E21" s="8"/>
      <c r="F21" s="8"/>
      <c r="G21" s="8"/>
    </row>
    <row r="22" spans="1:7" ht="25.5">
      <c r="A22" s="93" t="s">
        <v>835</v>
      </c>
      <c r="B22" s="95">
        <v>26</v>
      </c>
      <c r="C22" s="95">
        <v>7</v>
      </c>
      <c r="D22" s="95">
        <v>9</v>
      </c>
      <c r="E22" s="95">
        <v>8</v>
      </c>
      <c r="F22" s="95">
        <v>2</v>
      </c>
      <c r="G22" s="112" t="s">
        <v>369</v>
      </c>
    </row>
    <row r="23" spans="1:7" ht="12.75">
      <c r="A23" s="10"/>
      <c r="B23" s="8"/>
      <c r="C23" s="8"/>
      <c r="D23" s="8"/>
      <c r="E23" s="8"/>
      <c r="F23" s="8"/>
      <c r="G23" s="8"/>
    </row>
    <row r="24" spans="1:7" ht="12.75">
      <c r="A24" s="26" t="s">
        <v>787</v>
      </c>
      <c r="B24" s="5">
        <v>37</v>
      </c>
      <c r="C24" s="5">
        <v>3</v>
      </c>
      <c r="D24" s="5">
        <v>4</v>
      </c>
      <c r="E24" s="5">
        <v>13</v>
      </c>
      <c r="F24" s="5">
        <v>14</v>
      </c>
      <c r="G24" s="5">
        <v>3</v>
      </c>
    </row>
    <row r="25" spans="1:7" ht="12.75">
      <c r="A25" s="10"/>
      <c r="B25" s="8"/>
      <c r="C25" s="8"/>
      <c r="D25" s="8"/>
      <c r="E25" s="8"/>
      <c r="F25" s="8"/>
      <c r="G25" s="8"/>
    </row>
    <row r="26" spans="1:7" ht="38.25">
      <c r="A26" s="93" t="s">
        <v>836</v>
      </c>
      <c r="B26" s="95">
        <v>14</v>
      </c>
      <c r="C26" s="95">
        <v>1</v>
      </c>
      <c r="D26" s="112" t="s">
        <v>369</v>
      </c>
      <c r="E26" s="95">
        <v>4</v>
      </c>
      <c r="F26" s="95">
        <v>2</v>
      </c>
      <c r="G26" s="95">
        <v>7</v>
      </c>
    </row>
    <row r="27" spans="1:7" ht="12.75">
      <c r="A27" s="10"/>
      <c r="B27" s="8"/>
      <c r="C27" s="8"/>
      <c r="D27" s="8"/>
      <c r="E27" s="8"/>
      <c r="F27" s="8"/>
      <c r="G27" s="8"/>
    </row>
    <row r="28" spans="1:7" ht="12.75">
      <c r="A28" s="26" t="s">
        <v>762</v>
      </c>
      <c r="B28" s="5">
        <v>23</v>
      </c>
      <c r="C28" s="112" t="s">
        <v>369</v>
      </c>
      <c r="D28" s="5">
        <v>4</v>
      </c>
      <c r="E28" s="5">
        <v>10</v>
      </c>
      <c r="F28" s="5">
        <v>5</v>
      </c>
      <c r="G28" s="5">
        <v>4</v>
      </c>
    </row>
    <row r="29" spans="1:7" ht="12.75">
      <c r="A29" s="10"/>
      <c r="B29" s="8"/>
      <c r="C29" s="8"/>
      <c r="D29" s="8"/>
      <c r="E29" s="8"/>
      <c r="F29" s="8"/>
      <c r="G29" s="8"/>
    </row>
    <row r="30" spans="1:7" ht="12.75">
      <c r="A30" s="33" t="s">
        <v>763</v>
      </c>
      <c r="B30" s="13">
        <v>373</v>
      </c>
      <c r="C30" s="13">
        <v>47</v>
      </c>
      <c r="D30" s="13">
        <v>17</v>
      </c>
      <c r="E30" s="13">
        <v>74</v>
      </c>
      <c r="F30" s="13">
        <v>75</v>
      </c>
      <c r="G30" s="13">
        <v>160</v>
      </c>
    </row>
    <row r="32" spans="1:7" ht="12.75">
      <c r="A32" s="165" t="s">
        <v>384</v>
      </c>
      <c r="B32" s="165"/>
      <c r="C32" s="165"/>
      <c r="D32" s="165"/>
      <c r="E32" s="165"/>
      <c r="F32" s="165"/>
      <c r="G32" s="165"/>
    </row>
  </sheetData>
  <mergeCells count="6">
    <mergeCell ref="A2:G2"/>
    <mergeCell ref="A32:G32"/>
    <mergeCell ref="A6:A7"/>
    <mergeCell ref="B6:G6"/>
    <mergeCell ref="A4:G4"/>
    <mergeCell ref="A3:G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7.69921875" defaultRowHeight="19.5"/>
  <cols>
    <col min="1" max="1" width="24.5" style="2" customWidth="1"/>
    <col min="2" max="3" width="5.296875" style="2" customWidth="1"/>
    <col min="4" max="4" width="7.69921875" style="2" customWidth="1"/>
    <col min="5" max="5" width="7.8984375" style="2" customWidth="1"/>
    <col min="6" max="7" width="7.69921875" style="2" customWidth="1"/>
    <col min="8" max="8" width="8.5" style="2" customWidth="1"/>
    <col min="9" max="16384" width="7.69921875" style="2" customWidth="1"/>
  </cols>
  <sheetData>
    <row r="2" spans="1:8" ht="12.75">
      <c r="A2" s="159" t="s">
        <v>16</v>
      </c>
      <c r="B2" s="159"/>
      <c r="C2" s="159"/>
      <c r="D2" s="159"/>
      <c r="E2" s="159"/>
      <c r="F2" s="159"/>
      <c r="G2" s="159"/>
      <c r="H2" s="38"/>
    </row>
    <row r="3" spans="1:7" ht="12.75">
      <c r="A3" s="159" t="s">
        <v>837</v>
      </c>
      <c r="B3" s="159"/>
      <c r="C3" s="159"/>
      <c r="D3" s="159"/>
      <c r="E3" s="159"/>
      <c r="F3" s="159"/>
      <c r="G3" s="159"/>
    </row>
    <row r="4" spans="1:7" ht="12.75">
      <c r="A4" s="159" t="s">
        <v>304</v>
      </c>
      <c r="B4" s="159"/>
      <c r="C4" s="159"/>
      <c r="D4" s="159"/>
      <c r="E4" s="159"/>
      <c r="F4" s="159"/>
      <c r="G4" s="159"/>
    </row>
    <row r="6" spans="1:7" ht="12.75">
      <c r="A6" s="169" t="s">
        <v>838</v>
      </c>
      <c r="B6" s="161" t="s">
        <v>831</v>
      </c>
      <c r="C6" s="161"/>
      <c r="D6" s="161"/>
      <c r="E6" s="161"/>
      <c r="F6" s="161"/>
      <c r="G6" s="161"/>
    </row>
    <row r="7" spans="1:7" ht="12.75">
      <c r="A7" s="157"/>
      <c r="B7" s="4" t="s">
        <v>301</v>
      </c>
      <c r="C7" s="4" t="s">
        <v>736</v>
      </c>
      <c r="D7" s="4" t="s">
        <v>442</v>
      </c>
      <c r="E7" s="4" t="s">
        <v>839</v>
      </c>
      <c r="F7" s="4" t="s">
        <v>840</v>
      </c>
      <c r="G7" s="4" t="s">
        <v>737</v>
      </c>
    </row>
    <row r="8" spans="1:7" ht="24" customHeight="1">
      <c r="A8" s="35" t="s">
        <v>301</v>
      </c>
      <c r="B8" s="31">
        <v>1750</v>
      </c>
      <c r="C8" s="31">
        <v>139</v>
      </c>
      <c r="D8" s="31">
        <v>470</v>
      </c>
      <c r="E8" s="31">
        <v>597</v>
      </c>
      <c r="F8" s="31">
        <v>247</v>
      </c>
      <c r="G8" s="31">
        <v>297</v>
      </c>
    </row>
    <row r="9" spans="1:7" ht="12.75">
      <c r="A9" s="10"/>
      <c r="B9" s="8"/>
      <c r="C9" s="8"/>
      <c r="D9" s="8"/>
      <c r="E9" s="8"/>
      <c r="F9" s="8"/>
      <c r="G9" s="8"/>
    </row>
    <row r="10" spans="1:7" ht="25.5">
      <c r="A10" s="93" t="s">
        <v>843</v>
      </c>
      <c r="B10" s="95">
        <v>834</v>
      </c>
      <c r="C10" s="95">
        <v>1</v>
      </c>
      <c r="D10" s="95">
        <v>243</v>
      </c>
      <c r="E10" s="95">
        <v>320</v>
      </c>
      <c r="F10" s="95">
        <v>123</v>
      </c>
      <c r="G10" s="95">
        <v>147</v>
      </c>
    </row>
    <row r="11" spans="1:7" ht="12.75">
      <c r="A11" s="10"/>
      <c r="B11" s="8"/>
      <c r="C11" s="8"/>
      <c r="D11" s="8"/>
      <c r="E11" s="8"/>
      <c r="F11" s="8"/>
      <c r="G11" s="8"/>
    </row>
    <row r="12" spans="1:7" ht="25.5">
      <c r="A12" s="93" t="s">
        <v>842</v>
      </c>
      <c r="B12" s="95">
        <v>399</v>
      </c>
      <c r="C12" s="95">
        <v>74</v>
      </c>
      <c r="D12" s="95">
        <v>113</v>
      </c>
      <c r="E12" s="95">
        <v>109</v>
      </c>
      <c r="F12" s="95">
        <v>43</v>
      </c>
      <c r="G12" s="95">
        <v>60</v>
      </c>
    </row>
    <row r="13" spans="1:7" ht="12.75">
      <c r="A13" s="10"/>
      <c r="B13" s="8"/>
      <c r="C13" s="8"/>
      <c r="D13" s="8"/>
      <c r="E13" s="8"/>
      <c r="F13" s="8"/>
      <c r="G13" s="8"/>
    </row>
    <row r="14" spans="1:7" ht="12.75">
      <c r="A14" s="26" t="s">
        <v>738</v>
      </c>
      <c r="B14" s="5">
        <v>64</v>
      </c>
      <c r="C14" s="5">
        <v>2</v>
      </c>
      <c r="D14" s="5">
        <v>22</v>
      </c>
      <c r="E14" s="5">
        <v>33</v>
      </c>
      <c r="F14" s="5">
        <v>7</v>
      </c>
      <c r="G14" s="29" t="s">
        <v>369</v>
      </c>
    </row>
    <row r="15" spans="1:7" ht="12.75">
      <c r="A15" s="10"/>
      <c r="B15" s="8"/>
      <c r="C15" s="8"/>
      <c r="D15" s="8"/>
      <c r="E15" s="8"/>
      <c r="F15" s="8"/>
      <c r="G15" s="8"/>
    </row>
    <row r="16" spans="1:7" ht="12.75">
      <c r="A16" s="26" t="s">
        <v>739</v>
      </c>
      <c r="B16" s="5">
        <v>3</v>
      </c>
      <c r="C16" s="29" t="s">
        <v>369</v>
      </c>
      <c r="D16" s="5">
        <v>3</v>
      </c>
      <c r="E16" s="29" t="s">
        <v>369</v>
      </c>
      <c r="F16" s="29" t="s">
        <v>369</v>
      </c>
      <c r="G16" s="29" t="s">
        <v>369</v>
      </c>
    </row>
    <row r="17" spans="1:7" ht="12.75">
      <c r="A17" s="10"/>
      <c r="B17" s="8"/>
      <c r="C17" s="8"/>
      <c r="D17" s="8"/>
      <c r="E17" s="8"/>
      <c r="F17" s="8"/>
      <c r="G17" s="8"/>
    </row>
    <row r="18" spans="1:7" ht="25.5">
      <c r="A18" s="93" t="s">
        <v>841</v>
      </c>
      <c r="B18" s="95">
        <v>1</v>
      </c>
      <c r="C18" s="112" t="s">
        <v>369</v>
      </c>
      <c r="D18" s="112" t="s">
        <v>369</v>
      </c>
      <c r="E18" s="95">
        <v>1</v>
      </c>
      <c r="F18" s="112" t="s">
        <v>369</v>
      </c>
      <c r="G18" s="112" t="s">
        <v>369</v>
      </c>
    </row>
    <row r="19" spans="1:7" ht="12.75">
      <c r="A19" s="10"/>
      <c r="B19" s="8"/>
      <c r="C19" s="8"/>
      <c r="D19" s="8"/>
      <c r="E19" s="8"/>
      <c r="F19" s="8"/>
      <c r="G19" s="8"/>
    </row>
    <row r="20" spans="1:7" ht="12.75">
      <c r="A20" s="26" t="s">
        <v>740</v>
      </c>
      <c r="B20" s="5">
        <v>33</v>
      </c>
      <c r="C20" s="5">
        <v>16</v>
      </c>
      <c r="D20" s="5">
        <v>7</v>
      </c>
      <c r="E20" s="5">
        <v>3</v>
      </c>
      <c r="F20" s="5">
        <v>4</v>
      </c>
      <c r="G20" s="5">
        <v>3</v>
      </c>
    </row>
    <row r="21" spans="1:7" ht="12.75">
      <c r="A21" s="10"/>
      <c r="B21" s="8"/>
      <c r="C21" s="8"/>
      <c r="D21" s="8"/>
      <c r="E21" s="8"/>
      <c r="F21" s="8"/>
      <c r="G21" s="8"/>
    </row>
    <row r="22" spans="1:7" ht="12.75">
      <c r="A22" s="26" t="s">
        <v>741</v>
      </c>
      <c r="B22" s="5">
        <v>224</v>
      </c>
      <c r="C22" s="5">
        <v>36</v>
      </c>
      <c r="D22" s="5">
        <v>36</v>
      </c>
      <c r="E22" s="5">
        <v>69</v>
      </c>
      <c r="F22" s="5">
        <v>34</v>
      </c>
      <c r="G22" s="5">
        <v>49</v>
      </c>
    </row>
    <row r="23" spans="1:7" ht="12.75">
      <c r="A23" s="10"/>
      <c r="B23" s="8"/>
      <c r="C23" s="8"/>
      <c r="D23" s="8"/>
      <c r="E23" s="8"/>
      <c r="F23" s="8"/>
      <c r="G23" s="8"/>
    </row>
    <row r="24" spans="1:7" ht="12.75">
      <c r="A24" s="26" t="s">
        <v>742</v>
      </c>
      <c r="B24" s="5">
        <v>2</v>
      </c>
      <c r="C24" s="29" t="s">
        <v>369</v>
      </c>
      <c r="D24" s="29" t="s">
        <v>369</v>
      </c>
      <c r="E24" s="5">
        <v>1</v>
      </c>
      <c r="F24" s="5">
        <v>1</v>
      </c>
      <c r="G24" s="29" t="s">
        <v>369</v>
      </c>
    </row>
    <row r="25" spans="1:7" ht="12.75">
      <c r="A25" s="10"/>
      <c r="B25" s="8"/>
      <c r="C25" s="8"/>
      <c r="D25" s="8"/>
      <c r="E25" s="8"/>
      <c r="F25" s="8"/>
      <c r="G25" s="8"/>
    </row>
    <row r="26" spans="1:7" ht="12.75">
      <c r="A26" s="33" t="s">
        <v>743</v>
      </c>
      <c r="B26" s="13">
        <v>190</v>
      </c>
      <c r="C26" s="13">
        <v>10</v>
      </c>
      <c r="D26" s="13">
        <v>46</v>
      </c>
      <c r="E26" s="13">
        <v>61</v>
      </c>
      <c r="F26" s="13">
        <v>35</v>
      </c>
      <c r="G26" s="13">
        <v>38</v>
      </c>
    </row>
    <row r="28" spans="1:7" ht="12.75">
      <c r="A28" s="165" t="s">
        <v>384</v>
      </c>
      <c r="B28" s="165"/>
      <c r="C28" s="165"/>
      <c r="D28" s="165"/>
      <c r="E28" s="165"/>
      <c r="F28" s="165"/>
      <c r="G28" s="165"/>
    </row>
  </sheetData>
  <mergeCells count="6">
    <mergeCell ref="A2:G2"/>
    <mergeCell ref="A28:G28"/>
    <mergeCell ref="B6:G6"/>
    <mergeCell ref="A6:A7"/>
    <mergeCell ref="A4:G4"/>
    <mergeCell ref="A3:G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845</v>
      </c>
      <c r="B2" s="159"/>
      <c r="C2" s="159"/>
      <c r="D2" s="159"/>
      <c r="E2" s="159"/>
      <c r="F2" s="159"/>
      <c r="G2" s="159"/>
      <c r="H2" s="159"/>
      <c r="I2" s="159"/>
      <c r="J2" s="159"/>
      <c r="K2" s="159"/>
      <c r="L2" s="159"/>
      <c r="M2" s="159"/>
    </row>
    <row r="3" spans="1:13" ht="12.75">
      <c r="A3" s="159" t="s">
        <v>844</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v>
      </c>
      <c r="C9" s="5">
        <v>1</v>
      </c>
      <c r="D9" s="29" t="s">
        <v>369</v>
      </c>
      <c r="E9" s="5">
        <v>1</v>
      </c>
      <c r="F9" s="5">
        <v>1</v>
      </c>
      <c r="G9" s="29" t="s">
        <v>369</v>
      </c>
      <c r="H9" s="29" t="s">
        <v>369</v>
      </c>
      <c r="I9" s="29" t="s">
        <v>369</v>
      </c>
      <c r="J9" s="29" t="s">
        <v>369</v>
      </c>
      <c r="K9" s="29" t="s">
        <v>369</v>
      </c>
      <c r="L9" s="29" t="s">
        <v>369</v>
      </c>
      <c r="M9" s="29" t="s">
        <v>369</v>
      </c>
    </row>
    <row r="10" spans="1:13" ht="12.75">
      <c r="A10" s="26" t="s">
        <v>429</v>
      </c>
      <c r="B10" s="29" t="s">
        <v>369</v>
      </c>
      <c r="C10" s="29" t="s">
        <v>369</v>
      </c>
      <c r="D10" s="29" t="s">
        <v>369</v>
      </c>
      <c r="E10" s="29" t="s">
        <v>369</v>
      </c>
      <c r="F10" s="29" t="s">
        <v>369</v>
      </c>
      <c r="G10" s="29" t="s">
        <v>369</v>
      </c>
      <c r="H10" s="29" t="s">
        <v>369</v>
      </c>
      <c r="I10" s="29" t="s">
        <v>369</v>
      </c>
      <c r="J10" s="29" t="s">
        <v>369</v>
      </c>
      <c r="K10" s="29" t="s">
        <v>369</v>
      </c>
      <c r="L10" s="29" t="s">
        <v>369</v>
      </c>
      <c r="M10" s="29" t="s">
        <v>369</v>
      </c>
    </row>
    <row r="11" spans="1:13" ht="12.75">
      <c r="A11" s="26" t="s">
        <v>430</v>
      </c>
      <c r="B11" s="5">
        <v>1</v>
      </c>
      <c r="C11" s="5">
        <v>1</v>
      </c>
      <c r="D11" s="29" t="s">
        <v>369</v>
      </c>
      <c r="E11" s="29" t="s">
        <v>369</v>
      </c>
      <c r="F11" s="29" t="s">
        <v>369</v>
      </c>
      <c r="G11" s="29" t="s">
        <v>369</v>
      </c>
      <c r="H11" s="5">
        <v>1</v>
      </c>
      <c r="I11" s="5">
        <v>1</v>
      </c>
      <c r="J11" s="29" t="s">
        <v>369</v>
      </c>
      <c r="K11" s="29" t="s">
        <v>369</v>
      </c>
      <c r="L11" s="29" t="s">
        <v>369</v>
      </c>
      <c r="M11" s="29" t="s">
        <v>369</v>
      </c>
    </row>
    <row r="12" spans="1:13" ht="12.75">
      <c r="A12" s="26" t="s">
        <v>407</v>
      </c>
      <c r="B12" s="5">
        <v>8</v>
      </c>
      <c r="C12" s="5">
        <v>6</v>
      </c>
      <c r="D12" s="5">
        <v>2</v>
      </c>
      <c r="E12" s="5">
        <v>6</v>
      </c>
      <c r="F12" s="5">
        <v>5</v>
      </c>
      <c r="G12" s="5">
        <v>1</v>
      </c>
      <c r="H12" s="5">
        <v>2</v>
      </c>
      <c r="I12" s="5">
        <v>1</v>
      </c>
      <c r="J12" s="5">
        <v>1</v>
      </c>
      <c r="K12" s="29" t="s">
        <v>369</v>
      </c>
      <c r="L12" s="29" t="s">
        <v>369</v>
      </c>
      <c r="M12" s="29" t="s">
        <v>369</v>
      </c>
    </row>
    <row r="13" spans="1:13" ht="12.75">
      <c r="A13" s="26" t="s">
        <v>408</v>
      </c>
      <c r="B13" s="5">
        <v>2</v>
      </c>
      <c r="C13" s="5">
        <v>2</v>
      </c>
      <c r="D13" s="29" t="s">
        <v>369</v>
      </c>
      <c r="E13" s="5">
        <v>1</v>
      </c>
      <c r="F13" s="5">
        <v>1</v>
      </c>
      <c r="G13" s="29" t="s">
        <v>369</v>
      </c>
      <c r="H13" s="5">
        <v>1</v>
      </c>
      <c r="I13" s="5">
        <v>1</v>
      </c>
      <c r="J13" s="29" t="s">
        <v>369</v>
      </c>
      <c r="K13" s="29" t="s">
        <v>369</v>
      </c>
      <c r="L13" s="29" t="s">
        <v>369</v>
      </c>
      <c r="M13" s="29" t="s">
        <v>369</v>
      </c>
    </row>
    <row r="14" spans="1:13" ht="12.75">
      <c r="A14" s="26" t="s">
        <v>409</v>
      </c>
      <c r="B14" s="5">
        <v>3</v>
      </c>
      <c r="C14" s="5">
        <v>1</v>
      </c>
      <c r="D14" s="5">
        <v>2</v>
      </c>
      <c r="E14" s="29" t="s">
        <v>369</v>
      </c>
      <c r="F14" s="29" t="s">
        <v>369</v>
      </c>
      <c r="G14" s="29" t="s">
        <v>369</v>
      </c>
      <c r="H14" s="5">
        <v>3</v>
      </c>
      <c r="I14" s="5">
        <v>1</v>
      </c>
      <c r="J14" s="5">
        <v>2</v>
      </c>
      <c r="K14" s="29" t="s">
        <v>369</v>
      </c>
      <c r="L14" s="29" t="s">
        <v>369</v>
      </c>
      <c r="M14" s="29" t="s">
        <v>369</v>
      </c>
    </row>
    <row r="15" spans="1:13" ht="12.75">
      <c r="A15" s="26" t="s">
        <v>410</v>
      </c>
      <c r="B15" s="5">
        <v>6</v>
      </c>
      <c r="C15" s="5">
        <v>4</v>
      </c>
      <c r="D15" s="5">
        <v>2</v>
      </c>
      <c r="E15" s="5">
        <v>3</v>
      </c>
      <c r="F15" s="5">
        <v>2</v>
      </c>
      <c r="G15" s="5">
        <v>1</v>
      </c>
      <c r="H15" s="5">
        <v>3</v>
      </c>
      <c r="I15" s="5">
        <v>2</v>
      </c>
      <c r="J15" s="5">
        <v>1</v>
      </c>
      <c r="K15" s="29" t="s">
        <v>369</v>
      </c>
      <c r="L15" s="29" t="s">
        <v>369</v>
      </c>
      <c r="M15" s="29" t="s">
        <v>369</v>
      </c>
    </row>
    <row r="16" spans="1:13" ht="12.75">
      <c r="A16" s="26" t="s">
        <v>411</v>
      </c>
      <c r="B16" s="5">
        <v>8</v>
      </c>
      <c r="C16" s="5">
        <v>3</v>
      </c>
      <c r="D16" s="5">
        <v>5</v>
      </c>
      <c r="E16" s="5">
        <v>5</v>
      </c>
      <c r="F16" s="5">
        <v>2</v>
      </c>
      <c r="G16" s="5">
        <v>3</v>
      </c>
      <c r="H16" s="5">
        <v>3</v>
      </c>
      <c r="I16" s="5">
        <v>1</v>
      </c>
      <c r="J16" s="5">
        <v>2</v>
      </c>
      <c r="K16" s="29" t="s">
        <v>369</v>
      </c>
      <c r="L16" s="29" t="s">
        <v>369</v>
      </c>
      <c r="M16" s="29" t="s">
        <v>369</v>
      </c>
    </row>
    <row r="17" spans="1:13" ht="12.75">
      <c r="A17" s="26" t="s">
        <v>412</v>
      </c>
      <c r="B17" s="5">
        <v>15</v>
      </c>
      <c r="C17" s="5">
        <v>6</v>
      </c>
      <c r="D17" s="5">
        <v>9</v>
      </c>
      <c r="E17" s="5">
        <v>6</v>
      </c>
      <c r="F17" s="5">
        <v>2</v>
      </c>
      <c r="G17" s="5">
        <v>4</v>
      </c>
      <c r="H17" s="5">
        <v>9</v>
      </c>
      <c r="I17" s="5">
        <v>4</v>
      </c>
      <c r="J17" s="5">
        <v>5</v>
      </c>
      <c r="K17" s="29" t="s">
        <v>369</v>
      </c>
      <c r="L17" s="29" t="s">
        <v>369</v>
      </c>
      <c r="M17" s="29" t="s">
        <v>369</v>
      </c>
    </row>
    <row r="18" spans="1:13" ht="12.75">
      <c r="A18" s="26" t="s">
        <v>413</v>
      </c>
      <c r="B18" s="5">
        <v>11</v>
      </c>
      <c r="C18" s="5">
        <v>4</v>
      </c>
      <c r="D18" s="5">
        <v>7</v>
      </c>
      <c r="E18" s="5">
        <v>6</v>
      </c>
      <c r="F18" s="5">
        <v>3</v>
      </c>
      <c r="G18" s="5">
        <v>3</v>
      </c>
      <c r="H18" s="5">
        <v>5</v>
      </c>
      <c r="I18" s="5">
        <v>1</v>
      </c>
      <c r="J18" s="5">
        <v>4</v>
      </c>
      <c r="K18" s="29" t="s">
        <v>369</v>
      </c>
      <c r="L18" s="29" t="s">
        <v>369</v>
      </c>
      <c r="M18" s="29" t="s">
        <v>369</v>
      </c>
    </row>
    <row r="19" spans="1:13" ht="12.75">
      <c r="A19" s="26" t="s">
        <v>414</v>
      </c>
      <c r="B19" s="5">
        <v>33</v>
      </c>
      <c r="C19" s="5">
        <v>15</v>
      </c>
      <c r="D19" s="5">
        <v>18</v>
      </c>
      <c r="E19" s="5">
        <v>27</v>
      </c>
      <c r="F19" s="5">
        <v>13</v>
      </c>
      <c r="G19" s="5">
        <v>14</v>
      </c>
      <c r="H19" s="5">
        <v>6</v>
      </c>
      <c r="I19" s="5">
        <v>2</v>
      </c>
      <c r="J19" s="5">
        <v>4</v>
      </c>
      <c r="K19" s="29" t="s">
        <v>369</v>
      </c>
      <c r="L19" s="29" t="s">
        <v>369</v>
      </c>
      <c r="M19" s="29" t="s">
        <v>369</v>
      </c>
    </row>
    <row r="20" spans="1:13" ht="12.75">
      <c r="A20" s="26" t="s">
        <v>415</v>
      </c>
      <c r="B20" s="5">
        <v>58</v>
      </c>
      <c r="C20" s="5">
        <v>25</v>
      </c>
      <c r="D20" s="5">
        <v>33</v>
      </c>
      <c r="E20" s="5">
        <v>49</v>
      </c>
      <c r="F20" s="5">
        <v>23</v>
      </c>
      <c r="G20" s="5">
        <v>26</v>
      </c>
      <c r="H20" s="5">
        <v>8</v>
      </c>
      <c r="I20" s="5">
        <v>2</v>
      </c>
      <c r="J20" s="5">
        <v>6</v>
      </c>
      <c r="K20" s="5">
        <v>1</v>
      </c>
      <c r="L20" s="29" t="s">
        <v>369</v>
      </c>
      <c r="M20" s="5">
        <v>1</v>
      </c>
    </row>
    <row r="21" spans="1:13" ht="12.75">
      <c r="A21" s="26" t="s">
        <v>416</v>
      </c>
      <c r="B21" s="5">
        <v>131</v>
      </c>
      <c r="C21" s="5">
        <v>81</v>
      </c>
      <c r="D21" s="5">
        <v>50</v>
      </c>
      <c r="E21" s="5">
        <v>117</v>
      </c>
      <c r="F21" s="5">
        <v>74</v>
      </c>
      <c r="G21" s="5">
        <v>43</v>
      </c>
      <c r="H21" s="5">
        <v>14</v>
      </c>
      <c r="I21" s="5">
        <v>7</v>
      </c>
      <c r="J21" s="5">
        <v>7</v>
      </c>
      <c r="K21" s="29" t="s">
        <v>369</v>
      </c>
      <c r="L21" s="29" t="s">
        <v>369</v>
      </c>
      <c r="M21" s="29" t="s">
        <v>369</v>
      </c>
    </row>
    <row r="22" spans="1:13" ht="12.75">
      <c r="A22" s="26" t="s">
        <v>417</v>
      </c>
      <c r="B22" s="5">
        <v>261</v>
      </c>
      <c r="C22" s="5">
        <v>132</v>
      </c>
      <c r="D22" s="5">
        <v>129</v>
      </c>
      <c r="E22" s="5">
        <v>232</v>
      </c>
      <c r="F22" s="5">
        <v>117</v>
      </c>
      <c r="G22" s="5">
        <v>115</v>
      </c>
      <c r="H22" s="5">
        <v>25</v>
      </c>
      <c r="I22" s="5">
        <v>13</v>
      </c>
      <c r="J22" s="5">
        <v>12</v>
      </c>
      <c r="K22" s="5">
        <v>4</v>
      </c>
      <c r="L22" s="5">
        <v>2</v>
      </c>
      <c r="M22" s="5">
        <v>2</v>
      </c>
    </row>
    <row r="23" spans="1:13" ht="12.75">
      <c r="A23" s="26" t="s">
        <v>418</v>
      </c>
      <c r="B23" s="5">
        <v>368</v>
      </c>
      <c r="C23" s="5">
        <v>220</v>
      </c>
      <c r="D23" s="5">
        <v>148</v>
      </c>
      <c r="E23" s="5">
        <v>327</v>
      </c>
      <c r="F23" s="5">
        <v>194</v>
      </c>
      <c r="G23" s="5">
        <v>133</v>
      </c>
      <c r="H23" s="5">
        <v>37</v>
      </c>
      <c r="I23" s="5">
        <v>25</v>
      </c>
      <c r="J23" s="5">
        <v>12</v>
      </c>
      <c r="K23" s="5">
        <v>3</v>
      </c>
      <c r="L23" s="5">
        <v>1</v>
      </c>
      <c r="M23" s="5">
        <v>2</v>
      </c>
    </row>
    <row r="24" spans="1:13" ht="12.75">
      <c r="A24" s="26" t="s">
        <v>419</v>
      </c>
      <c r="B24" s="5">
        <v>534</v>
      </c>
      <c r="C24" s="5">
        <v>302</v>
      </c>
      <c r="D24" s="5">
        <v>232</v>
      </c>
      <c r="E24" s="5">
        <v>484</v>
      </c>
      <c r="F24" s="5">
        <v>267</v>
      </c>
      <c r="G24" s="5">
        <v>217</v>
      </c>
      <c r="H24" s="5">
        <v>43</v>
      </c>
      <c r="I24" s="5">
        <v>31</v>
      </c>
      <c r="J24" s="5">
        <v>12</v>
      </c>
      <c r="K24" s="5">
        <v>6</v>
      </c>
      <c r="L24" s="5">
        <v>3</v>
      </c>
      <c r="M24" s="5">
        <v>3</v>
      </c>
    </row>
    <row r="25" spans="1:13" ht="12.75">
      <c r="A25" s="26" t="s">
        <v>420</v>
      </c>
      <c r="B25" s="5">
        <v>581</v>
      </c>
      <c r="C25" s="5">
        <v>343</v>
      </c>
      <c r="D25" s="5">
        <v>238</v>
      </c>
      <c r="E25" s="5">
        <v>538</v>
      </c>
      <c r="F25" s="5">
        <v>312</v>
      </c>
      <c r="G25" s="5">
        <v>226</v>
      </c>
      <c r="H25" s="5">
        <v>36</v>
      </c>
      <c r="I25" s="5">
        <v>29</v>
      </c>
      <c r="J25" s="5">
        <v>7</v>
      </c>
      <c r="K25" s="5">
        <v>5</v>
      </c>
      <c r="L25" s="5">
        <v>2</v>
      </c>
      <c r="M25" s="5">
        <v>3</v>
      </c>
    </row>
    <row r="26" spans="1:13" ht="12.75">
      <c r="A26" s="26" t="s">
        <v>421</v>
      </c>
      <c r="B26" s="5">
        <v>454</v>
      </c>
      <c r="C26" s="5">
        <v>281</v>
      </c>
      <c r="D26" s="5">
        <v>172</v>
      </c>
      <c r="E26" s="5">
        <v>428</v>
      </c>
      <c r="F26" s="5">
        <v>264</v>
      </c>
      <c r="G26" s="5">
        <v>163</v>
      </c>
      <c r="H26" s="5">
        <v>23</v>
      </c>
      <c r="I26" s="5">
        <v>16</v>
      </c>
      <c r="J26" s="5">
        <v>7</v>
      </c>
      <c r="K26" s="5">
        <v>3</v>
      </c>
      <c r="L26" s="5">
        <v>1</v>
      </c>
      <c r="M26" s="5">
        <v>2</v>
      </c>
    </row>
    <row r="27" spans="1:13" ht="12.75">
      <c r="A27" s="26" t="s">
        <v>422</v>
      </c>
      <c r="B27" s="5">
        <v>248</v>
      </c>
      <c r="C27" s="5">
        <v>154</v>
      </c>
      <c r="D27" s="5">
        <v>94</v>
      </c>
      <c r="E27" s="5">
        <v>228</v>
      </c>
      <c r="F27" s="5">
        <v>139</v>
      </c>
      <c r="G27" s="5">
        <v>89</v>
      </c>
      <c r="H27" s="5">
        <v>20</v>
      </c>
      <c r="I27" s="5">
        <v>15</v>
      </c>
      <c r="J27" s="5">
        <v>5</v>
      </c>
      <c r="K27" s="29" t="s">
        <v>369</v>
      </c>
      <c r="L27" s="29" t="s">
        <v>369</v>
      </c>
      <c r="M27" s="29" t="s">
        <v>369</v>
      </c>
    </row>
    <row r="28" spans="1:13" ht="12.75">
      <c r="A28" s="26" t="s">
        <v>335</v>
      </c>
      <c r="B28" s="5">
        <v>129</v>
      </c>
      <c r="C28" s="5">
        <v>67</v>
      </c>
      <c r="D28" s="5">
        <v>62</v>
      </c>
      <c r="E28" s="5">
        <v>122</v>
      </c>
      <c r="F28" s="5">
        <v>62</v>
      </c>
      <c r="G28" s="5">
        <v>60</v>
      </c>
      <c r="H28" s="5">
        <v>6</v>
      </c>
      <c r="I28" s="5">
        <v>4</v>
      </c>
      <c r="J28" s="5">
        <v>2</v>
      </c>
      <c r="K28" s="5">
        <v>1</v>
      </c>
      <c r="L28" s="5">
        <v>1</v>
      </c>
      <c r="M28" s="29" t="s">
        <v>369</v>
      </c>
    </row>
    <row r="29" spans="1:13" ht="12.75">
      <c r="A29" s="10"/>
      <c r="B29" s="8"/>
      <c r="C29" s="8"/>
      <c r="D29" s="8"/>
      <c r="E29" s="8"/>
      <c r="F29" s="8"/>
      <c r="G29" s="8"/>
      <c r="H29" s="8"/>
      <c r="I29" s="8"/>
      <c r="J29" s="8"/>
      <c r="K29" s="8"/>
      <c r="L29" s="8"/>
      <c r="M29" s="8"/>
    </row>
    <row r="30" spans="1:13" ht="12.75">
      <c r="A30" s="26" t="s">
        <v>311</v>
      </c>
      <c r="B30" s="29" t="s">
        <v>369</v>
      </c>
      <c r="C30" s="29" t="s">
        <v>369</v>
      </c>
      <c r="D30" s="29" t="s">
        <v>369</v>
      </c>
      <c r="E30" s="29" t="s">
        <v>369</v>
      </c>
      <c r="F30" s="29" t="s">
        <v>369</v>
      </c>
      <c r="G30" s="29" t="s">
        <v>369</v>
      </c>
      <c r="H30" s="29" t="s">
        <v>369</v>
      </c>
      <c r="I30" s="29" t="s">
        <v>369</v>
      </c>
      <c r="J30" s="29" t="s">
        <v>369</v>
      </c>
      <c r="K30" s="29" t="s">
        <v>369</v>
      </c>
      <c r="L30" s="29" t="s">
        <v>369</v>
      </c>
      <c r="M30" s="29" t="s">
        <v>369</v>
      </c>
    </row>
    <row r="31" spans="1:13" ht="27.75" customHeight="1">
      <c r="A31" s="35" t="s">
        <v>336</v>
      </c>
      <c r="B31" s="31">
        <v>2852</v>
      </c>
      <c r="C31" s="31">
        <v>1648</v>
      </c>
      <c r="D31" s="31">
        <v>1203</v>
      </c>
      <c r="E31" s="31">
        <v>2580</v>
      </c>
      <c r="F31" s="31">
        <v>1481</v>
      </c>
      <c r="G31" s="31">
        <v>1098</v>
      </c>
      <c r="H31" s="31">
        <v>245</v>
      </c>
      <c r="I31" s="31">
        <v>156</v>
      </c>
      <c r="J31" s="31">
        <v>89</v>
      </c>
      <c r="K31" s="31">
        <v>23</v>
      </c>
      <c r="L31" s="31">
        <v>10</v>
      </c>
      <c r="M31" s="31">
        <v>13</v>
      </c>
    </row>
    <row r="32" spans="1:13" ht="38.25">
      <c r="A32" s="28" t="s">
        <v>431</v>
      </c>
      <c r="B32" s="113">
        <v>74</v>
      </c>
      <c r="C32" s="113">
        <v>75</v>
      </c>
      <c r="D32" s="113">
        <v>74</v>
      </c>
      <c r="E32" s="113">
        <v>75</v>
      </c>
      <c r="F32" s="113">
        <v>75</v>
      </c>
      <c r="G32" s="113">
        <v>74</v>
      </c>
      <c r="H32" s="113">
        <v>70</v>
      </c>
      <c r="I32" s="113">
        <v>72</v>
      </c>
      <c r="J32" s="113">
        <v>65</v>
      </c>
      <c r="K32" s="113">
        <v>72</v>
      </c>
      <c r="L32" s="113">
        <v>73</v>
      </c>
      <c r="M32" s="113">
        <v>71</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M26"/>
  <sheetViews>
    <sheetView workbookViewId="0" topLeftCell="A1">
      <selection activeCell="A2" sqref="A2:M4"/>
    </sheetView>
  </sheetViews>
  <sheetFormatPr defaultColWidth="7.69921875" defaultRowHeight="19.5"/>
  <cols>
    <col min="1" max="1" width="10.09765625" style="2" customWidth="1"/>
    <col min="2" max="2" width="6.09765625" style="2" customWidth="1"/>
    <col min="3" max="7" width="7.69921875" style="2" customWidth="1"/>
    <col min="8" max="8" width="6.09765625" style="2" customWidth="1"/>
    <col min="9" max="16384" width="7.69921875" style="2" customWidth="1"/>
  </cols>
  <sheetData>
    <row r="2" spans="1:13" ht="12.75">
      <c r="A2" s="159" t="s">
        <v>385</v>
      </c>
      <c r="B2" s="159"/>
      <c r="C2" s="159"/>
      <c r="D2" s="159"/>
      <c r="E2" s="159"/>
      <c r="F2" s="159"/>
      <c r="G2" s="159"/>
      <c r="H2" s="159"/>
      <c r="I2" s="159"/>
      <c r="J2" s="159"/>
      <c r="K2" s="159"/>
      <c r="L2" s="159"/>
      <c r="M2" s="159"/>
    </row>
    <row r="3" spans="1:13" ht="12.75">
      <c r="A3" s="159" t="s">
        <v>372</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69" t="s">
        <v>390</v>
      </c>
      <c r="B6" s="168" t="s">
        <v>391</v>
      </c>
      <c r="C6" s="168"/>
      <c r="D6" s="168"/>
      <c r="E6" s="168"/>
      <c r="F6" s="168"/>
      <c r="G6" s="168"/>
      <c r="H6" s="168" t="s">
        <v>393</v>
      </c>
      <c r="I6" s="168"/>
      <c r="J6" s="168"/>
      <c r="K6" s="168"/>
      <c r="L6" s="168"/>
      <c r="M6" s="168"/>
    </row>
    <row r="7" spans="1:13" ht="25.5">
      <c r="A7" s="163"/>
      <c r="B7" s="28" t="s">
        <v>301</v>
      </c>
      <c r="C7" s="28" t="s">
        <v>386</v>
      </c>
      <c r="D7" s="28" t="s">
        <v>387</v>
      </c>
      <c r="E7" s="28" t="s">
        <v>388</v>
      </c>
      <c r="F7" s="28" t="s">
        <v>389</v>
      </c>
      <c r="G7" s="28" t="s">
        <v>300</v>
      </c>
      <c r="H7" s="28" t="s">
        <v>301</v>
      </c>
      <c r="I7" s="28" t="s">
        <v>386</v>
      </c>
      <c r="J7" s="28" t="s">
        <v>387</v>
      </c>
      <c r="K7" s="28" t="s">
        <v>392</v>
      </c>
      <c r="L7" s="28" t="s">
        <v>389</v>
      </c>
      <c r="M7" s="28" t="s">
        <v>300</v>
      </c>
    </row>
    <row r="8" spans="1:13" ht="12.75">
      <c r="A8" s="10"/>
      <c r="B8" s="10"/>
      <c r="C8" s="10"/>
      <c r="D8" s="10"/>
      <c r="E8" s="10"/>
      <c r="F8" s="10"/>
      <c r="G8" s="10"/>
      <c r="H8" s="10"/>
      <c r="I8" s="10"/>
      <c r="J8" s="10"/>
      <c r="K8" s="10"/>
      <c r="L8" s="10"/>
      <c r="M8" s="10"/>
    </row>
    <row r="9" spans="1:13" ht="12.75">
      <c r="A9" s="25" t="s">
        <v>373</v>
      </c>
      <c r="B9" s="5">
        <v>1216</v>
      </c>
      <c r="C9" s="5">
        <v>1216</v>
      </c>
      <c r="D9" s="29" t="s">
        <v>369</v>
      </c>
      <c r="E9" s="29" t="s">
        <v>369</v>
      </c>
      <c r="F9" s="29" t="s">
        <v>369</v>
      </c>
      <c r="G9" s="29" t="s">
        <v>369</v>
      </c>
      <c r="H9" s="5">
        <v>1007</v>
      </c>
      <c r="I9" s="5">
        <v>1007</v>
      </c>
      <c r="J9" s="29" t="s">
        <v>369</v>
      </c>
      <c r="K9" s="29" t="s">
        <v>369</v>
      </c>
      <c r="L9" s="29" t="s">
        <v>369</v>
      </c>
      <c r="M9" s="29" t="s">
        <v>369</v>
      </c>
    </row>
    <row r="10" spans="1:13" ht="12.75">
      <c r="A10" s="25" t="s">
        <v>394</v>
      </c>
      <c r="B10" s="5">
        <v>1025</v>
      </c>
      <c r="C10" s="5">
        <v>965</v>
      </c>
      <c r="D10" s="5">
        <v>8</v>
      </c>
      <c r="E10" s="29" t="s">
        <v>369</v>
      </c>
      <c r="F10" s="5">
        <v>52</v>
      </c>
      <c r="G10" s="29" t="s">
        <v>369</v>
      </c>
      <c r="H10" s="5">
        <v>354</v>
      </c>
      <c r="I10" s="5">
        <v>319</v>
      </c>
      <c r="J10" s="5">
        <v>4</v>
      </c>
      <c r="K10" s="29" t="s">
        <v>369</v>
      </c>
      <c r="L10" s="5">
        <v>31</v>
      </c>
      <c r="M10" s="29" t="s">
        <v>369</v>
      </c>
    </row>
    <row r="11" spans="1:13" ht="12.75">
      <c r="A11" s="25" t="s">
        <v>395</v>
      </c>
      <c r="B11" s="5">
        <v>1513</v>
      </c>
      <c r="C11" s="5">
        <v>892</v>
      </c>
      <c r="D11" s="5">
        <v>177</v>
      </c>
      <c r="E11" s="5">
        <v>2</v>
      </c>
      <c r="F11" s="5">
        <v>440</v>
      </c>
      <c r="G11" s="5">
        <v>2</v>
      </c>
      <c r="H11" s="5">
        <v>608</v>
      </c>
      <c r="I11" s="5">
        <v>278</v>
      </c>
      <c r="J11" s="5">
        <v>88</v>
      </c>
      <c r="K11" s="5">
        <v>6</v>
      </c>
      <c r="L11" s="5">
        <v>236</v>
      </c>
      <c r="M11" s="29" t="s">
        <v>369</v>
      </c>
    </row>
    <row r="12" spans="1:13" ht="12.75">
      <c r="A12" s="26" t="s">
        <v>396</v>
      </c>
      <c r="B12" s="5">
        <v>1947</v>
      </c>
      <c r="C12" s="5">
        <v>523</v>
      </c>
      <c r="D12" s="5">
        <v>537</v>
      </c>
      <c r="E12" s="5">
        <v>32</v>
      </c>
      <c r="F12" s="5">
        <v>838</v>
      </c>
      <c r="G12" s="5">
        <v>17</v>
      </c>
      <c r="H12" s="5">
        <v>1046</v>
      </c>
      <c r="I12" s="5">
        <v>202</v>
      </c>
      <c r="J12" s="5">
        <v>267</v>
      </c>
      <c r="K12" s="5">
        <v>38</v>
      </c>
      <c r="L12" s="5">
        <v>536</v>
      </c>
      <c r="M12" s="5">
        <v>3</v>
      </c>
    </row>
    <row r="13" spans="1:13" ht="12.75">
      <c r="A13" s="25" t="s">
        <v>397</v>
      </c>
      <c r="B13" s="5">
        <v>2758</v>
      </c>
      <c r="C13" s="5">
        <v>309</v>
      </c>
      <c r="D13" s="5">
        <v>689</v>
      </c>
      <c r="E13" s="5">
        <v>67</v>
      </c>
      <c r="F13" s="5">
        <v>1682</v>
      </c>
      <c r="G13" s="5">
        <v>11</v>
      </c>
      <c r="H13" s="5">
        <v>1727</v>
      </c>
      <c r="I13" s="5">
        <v>135</v>
      </c>
      <c r="J13" s="5">
        <v>402</v>
      </c>
      <c r="K13" s="5">
        <v>183</v>
      </c>
      <c r="L13" s="5">
        <v>1004</v>
      </c>
      <c r="M13" s="5">
        <v>3</v>
      </c>
    </row>
    <row r="14" spans="1:13" ht="12.75">
      <c r="A14" s="25" t="s">
        <v>398</v>
      </c>
      <c r="B14" s="5">
        <v>6080</v>
      </c>
      <c r="C14" s="5">
        <v>476</v>
      </c>
      <c r="D14" s="5">
        <v>977</v>
      </c>
      <c r="E14" s="5">
        <v>432</v>
      </c>
      <c r="F14" s="5">
        <v>4167</v>
      </c>
      <c r="G14" s="5">
        <v>28</v>
      </c>
      <c r="H14" s="5">
        <v>3935</v>
      </c>
      <c r="I14" s="5">
        <v>211</v>
      </c>
      <c r="J14" s="5">
        <v>571</v>
      </c>
      <c r="K14" s="5">
        <v>880</v>
      </c>
      <c r="L14" s="5">
        <v>2271</v>
      </c>
      <c r="M14" s="5">
        <v>2</v>
      </c>
    </row>
    <row r="15" spans="1:13" ht="12.75">
      <c r="A15" s="25" t="s">
        <v>399</v>
      </c>
      <c r="B15" s="5">
        <v>10528</v>
      </c>
      <c r="C15" s="5">
        <v>697</v>
      </c>
      <c r="D15" s="5">
        <v>974</v>
      </c>
      <c r="E15" s="5">
        <v>1465</v>
      </c>
      <c r="F15" s="5">
        <v>7364</v>
      </c>
      <c r="G15" s="5">
        <v>28</v>
      </c>
      <c r="H15" s="5">
        <v>7903</v>
      </c>
      <c r="I15" s="5">
        <v>412</v>
      </c>
      <c r="J15" s="5">
        <v>740</v>
      </c>
      <c r="K15" s="5">
        <v>3444</v>
      </c>
      <c r="L15" s="5">
        <v>3293</v>
      </c>
      <c r="M15" s="5">
        <v>14</v>
      </c>
    </row>
    <row r="16" spans="1:13" ht="12.75">
      <c r="A16" s="25" t="s">
        <v>400</v>
      </c>
      <c r="B16" s="5">
        <v>10318</v>
      </c>
      <c r="C16" s="5">
        <v>598</v>
      </c>
      <c r="D16" s="5">
        <v>513</v>
      </c>
      <c r="E16" s="5">
        <v>2696</v>
      </c>
      <c r="F16" s="5">
        <v>6481</v>
      </c>
      <c r="G16" s="5">
        <v>30</v>
      </c>
      <c r="H16" s="5">
        <v>10813</v>
      </c>
      <c r="I16" s="5">
        <v>564</v>
      </c>
      <c r="J16" s="5">
        <v>607</v>
      </c>
      <c r="K16" s="5">
        <v>7280</v>
      </c>
      <c r="L16" s="5">
        <v>2345</v>
      </c>
      <c r="M16" s="5">
        <v>17</v>
      </c>
    </row>
    <row r="17" spans="1:13" ht="12.75">
      <c r="A17" s="25" t="s">
        <v>374</v>
      </c>
      <c r="B17" s="5">
        <v>5198</v>
      </c>
      <c r="C17" s="5">
        <v>297</v>
      </c>
      <c r="D17" s="5">
        <v>145</v>
      </c>
      <c r="E17" s="5">
        <v>2489</v>
      </c>
      <c r="F17" s="5">
        <v>2256</v>
      </c>
      <c r="G17" s="5">
        <v>11</v>
      </c>
      <c r="H17" s="5">
        <v>10562</v>
      </c>
      <c r="I17" s="5">
        <v>598</v>
      </c>
      <c r="J17" s="5">
        <v>302</v>
      </c>
      <c r="K17" s="5">
        <v>9026</v>
      </c>
      <c r="L17" s="5">
        <v>628</v>
      </c>
      <c r="M17" s="5">
        <v>8</v>
      </c>
    </row>
    <row r="18" spans="1:13" ht="12.75">
      <c r="A18" s="25" t="s">
        <v>375</v>
      </c>
      <c r="B18" s="5">
        <v>2</v>
      </c>
      <c r="C18" s="29" t="s">
        <v>369</v>
      </c>
      <c r="D18" s="29" t="s">
        <v>369</v>
      </c>
      <c r="E18" s="29" t="s">
        <v>369</v>
      </c>
      <c r="F18" s="29" t="s">
        <v>369</v>
      </c>
      <c r="G18" s="5">
        <v>2</v>
      </c>
      <c r="H18" s="5">
        <v>2</v>
      </c>
      <c r="I18" s="5">
        <v>1</v>
      </c>
      <c r="J18" s="29" t="s">
        <v>369</v>
      </c>
      <c r="K18" s="29" t="s">
        <v>369</v>
      </c>
      <c r="L18" s="29" t="s">
        <v>369</v>
      </c>
      <c r="M18" s="5">
        <v>1</v>
      </c>
    </row>
    <row r="19" spans="1:13" ht="24.75" customHeight="1">
      <c r="A19" s="30" t="s">
        <v>376</v>
      </c>
      <c r="B19" s="31">
        <v>40585</v>
      </c>
      <c r="C19" s="31">
        <v>5973</v>
      </c>
      <c r="D19" s="31">
        <v>4020</v>
      </c>
      <c r="E19" s="31">
        <v>7183</v>
      </c>
      <c r="F19" s="31">
        <v>23280</v>
      </c>
      <c r="G19" s="31">
        <v>129</v>
      </c>
      <c r="H19" s="31">
        <v>37957</v>
      </c>
      <c r="I19" s="31">
        <v>3727</v>
      </c>
      <c r="J19" s="31">
        <v>2981</v>
      </c>
      <c r="K19" s="31">
        <v>20857</v>
      </c>
      <c r="L19" s="31">
        <v>10344</v>
      </c>
      <c r="M19" s="31">
        <v>48</v>
      </c>
    </row>
    <row r="20" spans="1:5" ht="12.75">
      <c r="A20" s="21"/>
      <c r="B20" s="23"/>
      <c r="D20" s="21"/>
      <c r="E20" s="23"/>
    </row>
    <row r="21" spans="1:13" ht="19.5">
      <c r="A21" s="166" t="s">
        <v>401</v>
      </c>
      <c r="B21" s="167"/>
      <c r="C21" s="167"/>
      <c r="D21" s="167"/>
      <c r="E21" s="167"/>
      <c r="F21" s="167"/>
      <c r="G21" s="167"/>
      <c r="H21" s="167"/>
      <c r="I21" s="167"/>
      <c r="J21" s="167"/>
      <c r="K21" s="167"/>
      <c r="L21" s="167"/>
      <c r="M21" s="167"/>
    </row>
    <row r="22" spans="1:5" ht="12.75">
      <c r="A22" s="21"/>
      <c r="B22" s="23"/>
      <c r="D22" s="21"/>
      <c r="E22" s="23"/>
    </row>
    <row r="23" spans="1:13" ht="19.5">
      <c r="A23" s="166" t="s">
        <v>384</v>
      </c>
      <c r="B23" s="167"/>
      <c r="C23" s="167"/>
      <c r="D23" s="167"/>
      <c r="E23" s="167"/>
      <c r="F23" s="167"/>
      <c r="G23" s="167"/>
      <c r="H23" s="167"/>
      <c r="I23" s="167"/>
      <c r="J23" s="167"/>
      <c r="K23" s="167"/>
      <c r="L23" s="167"/>
      <c r="M23" s="167"/>
    </row>
    <row r="24" spans="1:4" ht="12.75">
      <c r="A24" s="21"/>
      <c r="D24" s="21"/>
    </row>
    <row r="25" ht="12.75">
      <c r="D25" s="21"/>
    </row>
    <row r="26" ht="12.75">
      <c r="D26" s="21"/>
    </row>
  </sheetData>
  <mergeCells count="8">
    <mergeCell ref="A3:M3"/>
    <mergeCell ref="A2:M2"/>
    <mergeCell ref="A21:M21"/>
    <mergeCell ref="A23:M23"/>
    <mergeCell ref="B6:G6"/>
    <mergeCell ref="H6:M6"/>
    <mergeCell ref="A6:A7"/>
    <mergeCell ref="A4:M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846</v>
      </c>
      <c r="B2" s="159"/>
      <c r="C2" s="159"/>
      <c r="D2" s="159"/>
      <c r="E2" s="159"/>
      <c r="F2" s="159"/>
      <c r="G2" s="159"/>
      <c r="H2" s="159"/>
      <c r="I2" s="159"/>
      <c r="J2" s="159"/>
    </row>
    <row r="3" spans="1:10" ht="12.75">
      <c r="A3" s="159" t="s">
        <v>847</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30.8</v>
      </c>
      <c r="C8" s="46">
        <v>36.5</v>
      </c>
      <c r="D8" s="46">
        <v>25.3</v>
      </c>
      <c r="E8" s="46">
        <v>32.7</v>
      </c>
      <c r="F8" s="46">
        <v>38.2</v>
      </c>
      <c r="G8" s="46">
        <v>27.3</v>
      </c>
      <c r="H8" s="46">
        <v>20.2</v>
      </c>
      <c r="I8" s="46">
        <v>27</v>
      </c>
      <c r="J8" s="46">
        <v>14.1</v>
      </c>
    </row>
    <row r="9" spans="1:10" ht="12.75">
      <c r="A9" s="26" t="s">
        <v>309</v>
      </c>
      <c r="B9" s="6">
        <v>0.7</v>
      </c>
      <c r="C9" s="6">
        <v>1.4</v>
      </c>
      <c r="D9" s="102" t="s">
        <v>516</v>
      </c>
      <c r="E9" s="6">
        <v>0.9</v>
      </c>
      <c r="F9" s="6">
        <v>1.7</v>
      </c>
      <c r="G9" s="102" t="s">
        <v>516</v>
      </c>
      <c r="H9" s="102" t="s">
        <v>516</v>
      </c>
      <c r="I9" s="102" t="s">
        <v>516</v>
      </c>
      <c r="J9" s="102" t="s">
        <v>516</v>
      </c>
    </row>
    <row r="10" spans="1:10" ht="12.75">
      <c r="A10" s="49" t="s">
        <v>441</v>
      </c>
      <c r="B10" s="6">
        <v>0.5</v>
      </c>
      <c r="C10" s="6">
        <v>0.7</v>
      </c>
      <c r="D10" s="6">
        <v>0.2</v>
      </c>
      <c r="E10" s="6">
        <v>0.4</v>
      </c>
      <c r="F10" s="6">
        <v>0.6</v>
      </c>
      <c r="G10" s="6">
        <v>0.1</v>
      </c>
      <c r="H10" s="6">
        <v>1</v>
      </c>
      <c r="I10" s="6">
        <v>1.3</v>
      </c>
      <c r="J10" s="6">
        <v>0.7</v>
      </c>
    </row>
    <row r="11" spans="1:10" ht="12.75">
      <c r="A11" s="25" t="s">
        <v>442</v>
      </c>
      <c r="B11" s="6">
        <v>0.3</v>
      </c>
      <c r="C11" s="6">
        <v>0.4</v>
      </c>
      <c r="D11" s="6">
        <v>0.3</v>
      </c>
      <c r="E11" s="6">
        <v>0.1</v>
      </c>
      <c r="F11" s="6">
        <v>0.2</v>
      </c>
      <c r="G11" s="102" t="s">
        <v>516</v>
      </c>
      <c r="H11" s="6">
        <v>1.8</v>
      </c>
      <c r="I11" s="6">
        <v>1.8</v>
      </c>
      <c r="J11" s="6">
        <v>1.7</v>
      </c>
    </row>
    <row r="12" spans="1:10" ht="12.75">
      <c r="A12" s="25" t="s">
        <v>443</v>
      </c>
      <c r="B12" s="6">
        <v>0.9</v>
      </c>
      <c r="C12" s="6">
        <v>0.9</v>
      </c>
      <c r="D12" s="6">
        <v>0.9</v>
      </c>
      <c r="E12" s="6">
        <v>0.6</v>
      </c>
      <c r="F12" s="6">
        <v>0.6</v>
      </c>
      <c r="G12" s="6">
        <v>0.6</v>
      </c>
      <c r="H12" s="6">
        <v>2.9</v>
      </c>
      <c r="I12" s="6">
        <v>3.1</v>
      </c>
      <c r="J12" s="6">
        <v>2.6</v>
      </c>
    </row>
    <row r="13" spans="1:10" ht="12.75">
      <c r="A13" s="26" t="s">
        <v>444</v>
      </c>
      <c r="B13" s="6">
        <v>2</v>
      </c>
      <c r="C13" s="6">
        <v>1.5</v>
      </c>
      <c r="D13" s="6">
        <v>2.4</v>
      </c>
      <c r="E13" s="6">
        <v>1</v>
      </c>
      <c r="F13" s="6">
        <v>0.9</v>
      </c>
      <c r="G13" s="6">
        <v>1.2</v>
      </c>
      <c r="H13" s="6">
        <v>8.7</v>
      </c>
      <c r="I13" s="6">
        <v>7</v>
      </c>
      <c r="J13" s="6">
        <v>10.1</v>
      </c>
    </row>
    <row r="14" spans="1:10" ht="12.75">
      <c r="A14" s="25" t="s">
        <v>445</v>
      </c>
      <c r="B14" s="6">
        <v>9.4</v>
      </c>
      <c r="C14" s="6">
        <v>8.5</v>
      </c>
      <c r="D14" s="6">
        <v>10.3</v>
      </c>
      <c r="E14" s="6">
        <v>9</v>
      </c>
      <c r="F14" s="6">
        <v>8.7</v>
      </c>
      <c r="G14" s="6">
        <v>9.3</v>
      </c>
      <c r="H14" s="6">
        <v>13.3</v>
      </c>
      <c r="I14" s="6">
        <v>8.5</v>
      </c>
      <c r="J14" s="6">
        <v>17</v>
      </c>
    </row>
    <row r="15" spans="1:10" ht="12.75">
      <c r="A15" s="25" t="s">
        <v>446</v>
      </c>
      <c r="B15" s="6">
        <v>48.1</v>
      </c>
      <c r="C15" s="6">
        <v>54.9</v>
      </c>
      <c r="D15" s="6">
        <v>41.9</v>
      </c>
      <c r="E15" s="6">
        <v>48.3</v>
      </c>
      <c r="F15" s="6">
        <v>55.1</v>
      </c>
      <c r="G15" s="6">
        <v>42</v>
      </c>
      <c r="H15" s="6">
        <v>45.4</v>
      </c>
      <c r="I15" s="6">
        <v>52.1</v>
      </c>
      <c r="J15" s="6">
        <v>40</v>
      </c>
    </row>
    <row r="16" spans="1:10" ht="12.75">
      <c r="A16" s="25" t="s">
        <v>447</v>
      </c>
      <c r="B16" s="6">
        <v>142.1</v>
      </c>
      <c r="C16" s="6">
        <v>185.4</v>
      </c>
      <c r="D16" s="6">
        <v>107.6</v>
      </c>
      <c r="E16" s="6">
        <v>142.7</v>
      </c>
      <c r="F16" s="6">
        <v>182.5</v>
      </c>
      <c r="G16" s="6">
        <v>110.8</v>
      </c>
      <c r="H16" s="6">
        <v>130.7</v>
      </c>
      <c r="I16" s="6">
        <v>208.8</v>
      </c>
      <c r="J16" s="6">
        <v>71.1</v>
      </c>
    </row>
    <row r="17" spans="1:10" ht="12.75">
      <c r="A17" s="25" t="s">
        <v>448</v>
      </c>
      <c r="B17" s="6">
        <v>305</v>
      </c>
      <c r="C17" s="6">
        <v>478.1</v>
      </c>
      <c r="D17" s="6">
        <v>196.9</v>
      </c>
      <c r="E17" s="6">
        <v>314.4</v>
      </c>
      <c r="F17" s="6">
        <v>488.7</v>
      </c>
      <c r="G17" s="6">
        <v>206</v>
      </c>
      <c r="H17" s="6">
        <v>201.9</v>
      </c>
      <c r="I17" s="6">
        <v>379.2</v>
      </c>
      <c r="J17" s="6">
        <v>87.2</v>
      </c>
    </row>
    <row r="18" spans="1:10" ht="12.75">
      <c r="A18" s="33" t="s">
        <v>440</v>
      </c>
      <c r="B18" s="6">
        <v>303.9</v>
      </c>
      <c r="C18" s="6">
        <v>583.3</v>
      </c>
      <c r="D18" s="6">
        <v>181.1</v>
      </c>
      <c r="E18" s="6">
        <v>309.6</v>
      </c>
      <c r="F18" s="6">
        <v>587.7</v>
      </c>
      <c r="G18" s="6">
        <v>188.9</v>
      </c>
      <c r="H18" s="6">
        <v>251.5</v>
      </c>
      <c r="I18" s="6">
        <v>539.6</v>
      </c>
      <c r="J18" s="6">
        <v>102.7</v>
      </c>
    </row>
    <row r="19" spans="1:10" ht="25.5" customHeight="1">
      <c r="A19" s="51" t="s">
        <v>449</v>
      </c>
      <c r="B19" s="46">
        <v>18.5</v>
      </c>
      <c r="C19" s="46">
        <v>24.9</v>
      </c>
      <c r="D19" s="46">
        <v>14.2</v>
      </c>
      <c r="E19" s="46">
        <v>18.5</v>
      </c>
      <c r="F19" s="46">
        <v>24.7</v>
      </c>
      <c r="G19" s="46">
        <v>14.2</v>
      </c>
      <c r="H19" s="46">
        <v>17.9</v>
      </c>
      <c r="I19" s="46">
        <v>25.4</v>
      </c>
      <c r="J19" s="46">
        <v>12.7</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2:C18"/>
  <sheetViews>
    <sheetView workbookViewId="0" topLeftCell="A1">
      <selection activeCell="A2" sqref="A2:C6"/>
    </sheetView>
  </sheetViews>
  <sheetFormatPr defaultColWidth="8.796875" defaultRowHeight="19.5"/>
  <cols>
    <col min="1" max="1" width="16.09765625" style="2" customWidth="1"/>
    <col min="2" max="16384" width="8.796875" style="2" customWidth="1"/>
  </cols>
  <sheetData>
    <row r="2" spans="1:3" ht="12.75">
      <c r="A2" s="179" t="s">
        <v>848</v>
      </c>
      <c r="B2" s="179"/>
      <c r="C2" s="179"/>
    </row>
    <row r="3" spans="1:3" ht="12.75">
      <c r="A3" s="179" t="s">
        <v>849</v>
      </c>
      <c r="B3" s="179"/>
      <c r="C3" s="179"/>
    </row>
    <row r="4" spans="1:3" ht="12.75">
      <c r="A4" s="179" t="s">
        <v>850</v>
      </c>
      <c r="B4" s="179"/>
      <c r="C4" s="179"/>
    </row>
    <row r="5" spans="1:3" ht="12.75">
      <c r="A5" s="179" t="s">
        <v>676</v>
      </c>
      <c r="B5" s="179"/>
      <c r="C5" s="179"/>
    </row>
    <row r="6" spans="1:3" ht="12.75">
      <c r="A6" s="179" t="s">
        <v>304</v>
      </c>
      <c r="B6" s="179"/>
      <c r="C6" s="179"/>
    </row>
    <row r="8" spans="1:3" ht="12.75">
      <c r="A8" s="27" t="s">
        <v>677</v>
      </c>
      <c r="B8" s="27" t="s">
        <v>678</v>
      </c>
      <c r="C8" s="27" t="s">
        <v>679</v>
      </c>
    </row>
    <row r="9" spans="1:3" ht="12.75">
      <c r="A9" s="10" t="s">
        <v>296</v>
      </c>
      <c r="B9" s="8">
        <v>225</v>
      </c>
      <c r="C9" s="9">
        <v>7.9</v>
      </c>
    </row>
    <row r="10" spans="1:3" ht="12.75">
      <c r="A10" s="10" t="s">
        <v>402</v>
      </c>
      <c r="B10" s="8">
        <v>42</v>
      </c>
      <c r="C10" s="9">
        <v>1.5</v>
      </c>
    </row>
    <row r="11" spans="1:3" ht="12.75">
      <c r="A11" s="10" t="s">
        <v>403</v>
      </c>
      <c r="B11" s="8">
        <v>7</v>
      </c>
      <c r="C11" s="9">
        <v>0.2</v>
      </c>
    </row>
    <row r="12" spans="1:3" ht="12.75">
      <c r="A12" s="10" t="s">
        <v>297</v>
      </c>
      <c r="B12" s="8">
        <v>2184</v>
      </c>
      <c r="C12" s="9">
        <v>76.6</v>
      </c>
    </row>
    <row r="13" spans="1:3" ht="12.75">
      <c r="A13" s="10" t="s">
        <v>298</v>
      </c>
      <c r="B13" s="8">
        <v>12</v>
      </c>
      <c r="C13" s="9">
        <v>0.4</v>
      </c>
    </row>
    <row r="14" spans="1:3" ht="12.75">
      <c r="A14" s="10" t="s">
        <v>680</v>
      </c>
      <c r="B14" s="8">
        <v>262</v>
      </c>
      <c r="C14" s="9">
        <v>9.2</v>
      </c>
    </row>
    <row r="15" spans="1:3" ht="12.75">
      <c r="A15" s="10" t="s">
        <v>300</v>
      </c>
      <c r="B15" s="8">
        <v>120</v>
      </c>
      <c r="C15" s="9">
        <v>4.2</v>
      </c>
    </row>
    <row r="16" spans="1:3" ht="24" customHeight="1">
      <c r="A16" s="88" t="s">
        <v>301</v>
      </c>
      <c r="B16" s="89">
        <v>2852</v>
      </c>
      <c r="C16" s="90">
        <v>100</v>
      </c>
    </row>
    <row r="18" spans="1:3" ht="24.75" customHeight="1">
      <c r="A18" s="160" t="s">
        <v>384</v>
      </c>
      <c r="B18" s="160"/>
      <c r="C18" s="160"/>
    </row>
  </sheetData>
  <mergeCells count="6">
    <mergeCell ref="A2:C2"/>
    <mergeCell ref="A3:C3"/>
    <mergeCell ref="A6:C6"/>
    <mergeCell ref="A18:C18"/>
    <mergeCell ref="A4:C4"/>
    <mergeCell ref="A5:C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2:K49"/>
  <sheetViews>
    <sheetView workbookViewId="0" topLeftCell="A1">
      <selection activeCell="A2" sqref="A2:K5"/>
    </sheetView>
  </sheetViews>
  <sheetFormatPr defaultColWidth="7.69921875" defaultRowHeight="19.5"/>
  <cols>
    <col min="1" max="1" width="8.5" style="2" customWidth="1"/>
    <col min="2" max="16384" width="7.69921875" style="2" customWidth="1"/>
  </cols>
  <sheetData>
    <row r="2" spans="1:11" ht="12.75">
      <c r="A2" s="159" t="s">
        <v>292</v>
      </c>
      <c r="B2" s="159"/>
      <c r="C2" s="159"/>
      <c r="D2" s="159"/>
      <c r="E2" s="159"/>
      <c r="F2" s="159"/>
      <c r="G2" s="159"/>
      <c r="H2" s="159"/>
      <c r="I2" s="159"/>
      <c r="J2" s="159"/>
      <c r="K2" s="159"/>
    </row>
    <row r="3" spans="1:11" ht="12.75">
      <c r="A3" s="159" t="s">
        <v>851</v>
      </c>
      <c r="B3" s="159"/>
      <c r="C3" s="159"/>
      <c r="D3" s="159"/>
      <c r="E3" s="159"/>
      <c r="F3" s="159"/>
      <c r="G3" s="159"/>
      <c r="H3" s="159"/>
      <c r="I3" s="159"/>
      <c r="J3" s="159"/>
      <c r="K3" s="159"/>
    </row>
    <row r="4" spans="1:11" ht="12.75">
      <c r="A4" s="159" t="s">
        <v>852</v>
      </c>
      <c r="B4" s="159"/>
      <c r="C4" s="159"/>
      <c r="D4" s="159"/>
      <c r="E4" s="159"/>
      <c r="F4" s="159"/>
      <c r="G4" s="159"/>
      <c r="H4" s="159"/>
      <c r="I4" s="159"/>
      <c r="J4" s="159"/>
      <c r="K4" s="159"/>
    </row>
    <row r="5" spans="1:11" ht="12.75">
      <c r="A5" s="159" t="s">
        <v>371</v>
      </c>
      <c r="B5" s="159"/>
      <c r="C5" s="159"/>
      <c r="D5" s="159"/>
      <c r="E5" s="159"/>
      <c r="F5" s="159"/>
      <c r="G5" s="159"/>
      <c r="H5" s="159"/>
      <c r="I5" s="159"/>
      <c r="J5" s="159"/>
      <c r="K5" s="159"/>
    </row>
    <row r="6" spans="7:9" ht="12.75">
      <c r="G6" s="1"/>
      <c r="I6" s="39"/>
    </row>
    <row r="7" spans="1:11" ht="12.75">
      <c r="A7" s="169" t="s">
        <v>453</v>
      </c>
      <c r="B7" s="169" t="s">
        <v>379</v>
      </c>
      <c r="C7" s="161" t="s">
        <v>363</v>
      </c>
      <c r="D7" s="161"/>
      <c r="E7" s="161"/>
      <c r="F7" s="161" t="s">
        <v>366</v>
      </c>
      <c r="G7" s="161"/>
      <c r="H7" s="161"/>
      <c r="I7" s="161" t="s">
        <v>452</v>
      </c>
      <c r="J7" s="161"/>
      <c r="K7" s="161"/>
    </row>
    <row r="8" spans="1:11" ht="12.75">
      <c r="A8" s="157"/>
      <c r="B8" s="157"/>
      <c r="C8" s="3" t="s">
        <v>301</v>
      </c>
      <c r="D8" s="3" t="s">
        <v>364</v>
      </c>
      <c r="E8" s="3" t="s">
        <v>365</v>
      </c>
      <c r="F8" s="3" t="s">
        <v>301</v>
      </c>
      <c r="G8" s="3" t="s">
        <v>364</v>
      </c>
      <c r="H8" s="3" t="s">
        <v>365</v>
      </c>
      <c r="I8" s="3" t="s">
        <v>301</v>
      </c>
      <c r="J8" s="3" t="s">
        <v>364</v>
      </c>
      <c r="K8" s="3" t="s">
        <v>365</v>
      </c>
    </row>
    <row r="9" spans="1:11" ht="12.75">
      <c r="A9" s="10"/>
      <c r="B9" s="7" t="s">
        <v>312</v>
      </c>
      <c r="C9" s="87">
        <v>14.2</v>
      </c>
      <c r="D9" s="87">
        <v>24.9</v>
      </c>
      <c r="E9" s="87">
        <v>5.6</v>
      </c>
      <c r="F9" s="87">
        <v>14.3</v>
      </c>
      <c r="G9" s="87">
        <v>25.3</v>
      </c>
      <c r="H9" s="87">
        <v>5.4</v>
      </c>
      <c r="I9" s="87">
        <v>12.3</v>
      </c>
      <c r="J9" s="87">
        <v>18.5</v>
      </c>
      <c r="K9" s="87">
        <v>6.7</v>
      </c>
    </row>
    <row r="10" spans="1:11" ht="12.75">
      <c r="A10" s="10"/>
      <c r="B10" s="7" t="s">
        <v>313</v>
      </c>
      <c r="C10" s="6">
        <v>13.9</v>
      </c>
      <c r="D10" s="6">
        <v>24.4</v>
      </c>
      <c r="E10" s="6">
        <v>5.6</v>
      </c>
      <c r="F10" s="6">
        <v>13.8</v>
      </c>
      <c r="G10" s="6">
        <v>24.5</v>
      </c>
      <c r="H10" s="6">
        <v>5.4</v>
      </c>
      <c r="I10" s="6">
        <v>13.9</v>
      </c>
      <c r="J10" s="6">
        <v>22.2</v>
      </c>
      <c r="K10" s="6">
        <v>6.5</v>
      </c>
    </row>
    <row r="11" spans="1:11" ht="12.75">
      <c r="A11" s="10"/>
      <c r="B11" s="7" t="s">
        <v>314</v>
      </c>
      <c r="C11" s="6">
        <v>14.9</v>
      </c>
      <c r="D11" s="6">
        <v>26.5</v>
      </c>
      <c r="E11" s="6">
        <v>5.7</v>
      </c>
      <c r="F11" s="6">
        <v>15.2</v>
      </c>
      <c r="G11" s="6">
        <v>27.2</v>
      </c>
      <c r="H11" s="6">
        <v>5.8</v>
      </c>
      <c r="I11" s="6">
        <v>11.1</v>
      </c>
      <c r="J11" s="6">
        <v>19.3</v>
      </c>
      <c r="K11" s="6">
        <v>4.2</v>
      </c>
    </row>
    <row r="12" spans="1:11" ht="12.75">
      <c r="A12" s="10"/>
      <c r="B12" s="7" t="s">
        <v>315</v>
      </c>
      <c r="C12" s="6">
        <v>15.4</v>
      </c>
      <c r="D12" s="6">
        <v>26.7</v>
      </c>
      <c r="E12" s="6">
        <v>6.4</v>
      </c>
      <c r="F12" s="6">
        <v>15.6</v>
      </c>
      <c r="G12" s="6">
        <v>27.3</v>
      </c>
      <c r="H12" s="6">
        <v>6.5</v>
      </c>
      <c r="I12" s="6">
        <v>12.2</v>
      </c>
      <c r="J12" s="6">
        <v>20.5</v>
      </c>
      <c r="K12" s="6">
        <v>5.1</v>
      </c>
    </row>
    <row r="13" spans="1:11" ht="12.75">
      <c r="A13" s="10"/>
      <c r="B13" s="7" t="s">
        <v>316</v>
      </c>
      <c r="C13" s="6">
        <v>13.8</v>
      </c>
      <c r="D13" s="6">
        <v>24.1</v>
      </c>
      <c r="E13" s="6">
        <v>5.8</v>
      </c>
      <c r="F13" s="6">
        <v>14.1</v>
      </c>
      <c r="G13" s="6">
        <v>24.7</v>
      </c>
      <c r="H13" s="6">
        <v>6</v>
      </c>
      <c r="I13" s="6">
        <v>9.6</v>
      </c>
      <c r="J13" s="6">
        <v>17.2</v>
      </c>
      <c r="K13" s="6">
        <v>3.1</v>
      </c>
    </row>
    <row r="14" spans="1:11" ht="12.75">
      <c r="A14" s="10"/>
      <c r="B14" s="10"/>
      <c r="C14" s="9"/>
      <c r="D14" s="9"/>
      <c r="E14" s="6"/>
      <c r="F14" s="9"/>
      <c r="G14" s="9"/>
      <c r="H14" s="6"/>
      <c r="I14" s="6"/>
      <c r="J14" s="9"/>
      <c r="K14" s="9"/>
    </row>
    <row r="15" spans="1:11" ht="12.75">
      <c r="A15" s="10"/>
      <c r="B15" s="7" t="s">
        <v>317</v>
      </c>
      <c r="C15" s="6">
        <v>14.3</v>
      </c>
      <c r="D15" s="6">
        <v>25.1</v>
      </c>
      <c r="E15" s="6">
        <v>6.1</v>
      </c>
      <c r="F15" s="6">
        <v>14.5</v>
      </c>
      <c r="G15" s="6">
        <v>25.6</v>
      </c>
      <c r="H15" s="6">
        <v>6.2</v>
      </c>
      <c r="I15" s="6">
        <v>11.4</v>
      </c>
      <c r="J15" s="6">
        <v>19</v>
      </c>
      <c r="K15" s="6">
        <v>5.1</v>
      </c>
    </row>
    <row r="16" spans="1:11" ht="12.75">
      <c r="A16" s="10"/>
      <c r="B16" s="7" t="s">
        <v>318</v>
      </c>
      <c r="C16" s="6">
        <v>14.7</v>
      </c>
      <c r="D16" s="6">
        <v>25.5</v>
      </c>
      <c r="E16" s="6">
        <v>6.8</v>
      </c>
      <c r="F16" s="6">
        <v>15</v>
      </c>
      <c r="G16" s="6">
        <v>25.9</v>
      </c>
      <c r="H16" s="6">
        <v>6.9</v>
      </c>
      <c r="I16" s="6">
        <v>12</v>
      </c>
      <c r="J16" s="6">
        <v>20.8</v>
      </c>
      <c r="K16" s="6">
        <v>5.1</v>
      </c>
    </row>
    <row r="17" spans="1:11" ht="12.75">
      <c r="A17" s="26" t="s">
        <v>338</v>
      </c>
      <c r="B17" s="7" t="s">
        <v>319</v>
      </c>
      <c r="C17" s="6">
        <v>14.1</v>
      </c>
      <c r="D17" s="6">
        <v>24.4</v>
      </c>
      <c r="E17" s="6">
        <v>6.5</v>
      </c>
      <c r="F17" s="6">
        <v>14.4</v>
      </c>
      <c r="G17" s="6">
        <v>25.1</v>
      </c>
      <c r="H17" s="6">
        <v>6.5</v>
      </c>
      <c r="I17" s="6">
        <v>10.8</v>
      </c>
      <c r="J17" s="6">
        <v>17.1</v>
      </c>
      <c r="K17" s="6">
        <v>5.9</v>
      </c>
    </row>
    <row r="18" spans="1:11" ht="12.75">
      <c r="A18" s="10"/>
      <c r="B18" s="7" t="s">
        <v>320</v>
      </c>
      <c r="C18" s="6">
        <v>15.7</v>
      </c>
      <c r="D18" s="6">
        <v>26.1</v>
      </c>
      <c r="E18" s="6">
        <v>8.2</v>
      </c>
      <c r="F18" s="6">
        <v>15.8</v>
      </c>
      <c r="G18" s="6">
        <v>26.3</v>
      </c>
      <c r="H18" s="6">
        <v>8.4</v>
      </c>
      <c r="I18" s="6">
        <v>13.9</v>
      </c>
      <c r="J18" s="6">
        <v>23.7</v>
      </c>
      <c r="K18" s="6">
        <v>6.3</v>
      </c>
    </row>
    <row r="19" spans="1:11" ht="12.75">
      <c r="A19" s="10"/>
      <c r="B19" s="7" t="s">
        <v>321</v>
      </c>
      <c r="C19" s="6">
        <v>15.2</v>
      </c>
      <c r="D19" s="6">
        <v>26.1</v>
      </c>
      <c r="E19" s="6">
        <v>7.4</v>
      </c>
      <c r="F19" s="6">
        <v>15.5</v>
      </c>
      <c r="G19" s="6">
        <v>26.6</v>
      </c>
      <c r="H19" s="6">
        <v>7.5</v>
      </c>
      <c r="I19" s="6">
        <v>12.7</v>
      </c>
      <c r="J19" s="6">
        <v>21.6</v>
      </c>
      <c r="K19" s="6">
        <v>5.8</v>
      </c>
    </row>
    <row r="20" spans="1:11" ht="12.75">
      <c r="A20" s="10"/>
      <c r="B20" s="10"/>
      <c r="C20" s="9"/>
      <c r="D20" s="9"/>
      <c r="E20" s="6"/>
      <c r="F20" s="9"/>
      <c r="G20" s="9"/>
      <c r="H20" s="6"/>
      <c r="I20" s="6"/>
      <c r="J20" s="9"/>
      <c r="K20" s="9"/>
    </row>
    <row r="21" spans="1:11" ht="12.75">
      <c r="A21" s="10"/>
      <c r="B21" s="7" t="s">
        <v>322</v>
      </c>
      <c r="C21" s="6">
        <v>15.7</v>
      </c>
      <c r="D21" s="6">
        <v>25.5</v>
      </c>
      <c r="E21" s="6">
        <v>8.9</v>
      </c>
      <c r="F21" s="6">
        <v>15.9</v>
      </c>
      <c r="G21" s="6">
        <v>25.7</v>
      </c>
      <c r="H21" s="6">
        <v>9.1</v>
      </c>
      <c r="I21" s="6">
        <v>13.2</v>
      </c>
      <c r="J21" s="6">
        <v>22.4</v>
      </c>
      <c r="K21" s="6">
        <v>6</v>
      </c>
    </row>
    <row r="22" spans="1:11" ht="12.75">
      <c r="A22" s="10"/>
      <c r="B22" s="7" t="s">
        <v>323</v>
      </c>
      <c r="C22" s="6">
        <v>15.6</v>
      </c>
      <c r="D22" s="6">
        <v>25.5</v>
      </c>
      <c r="E22" s="6">
        <v>9</v>
      </c>
      <c r="F22" s="6">
        <v>15.9</v>
      </c>
      <c r="G22" s="6">
        <v>26</v>
      </c>
      <c r="H22" s="6">
        <v>9.2</v>
      </c>
      <c r="I22" s="6">
        <v>12.8</v>
      </c>
      <c r="J22" s="6">
        <v>20.7</v>
      </c>
      <c r="K22" s="6">
        <v>7.1</v>
      </c>
    </row>
    <row r="23" spans="1:11" ht="12.75">
      <c r="A23" s="10"/>
      <c r="B23" s="7" t="s">
        <v>324</v>
      </c>
      <c r="C23" s="6">
        <v>15.5</v>
      </c>
      <c r="D23" s="6">
        <v>24.5</v>
      </c>
      <c r="E23" s="6">
        <v>9.5</v>
      </c>
      <c r="F23" s="6">
        <v>15.7</v>
      </c>
      <c r="G23" s="6">
        <v>24.7</v>
      </c>
      <c r="H23" s="6">
        <v>9.6</v>
      </c>
      <c r="I23" s="6">
        <v>13.7</v>
      </c>
      <c r="J23" s="6">
        <v>21.9</v>
      </c>
      <c r="K23" s="6">
        <v>7.6</v>
      </c>
    </row>
    <row r="24" spans="1:11" ht="12.75">
      <c r="A24" s="10"/>
      <c r="B24" s="7" t="s">
        <v>325</v>
      </c>
      <c r="C24" s="6">
        <v>17</v>
      </c>
      <c r="D24" s="6">
        <v>25.8</v>
      </c>
      <c r="E24" s="6">
        <v>11.5</v>
      </c>
      <c r="F24" s="6">
        <v>17.3</v>
      </c>
      <c r="G24" s="6">
        <v>25.9</v>
      </c>
      <c r="H24" s="6">
        <v>11.8</v>
      </c>
      <c r="I24" s="6">
        <v>15.3</v>
      </c>
      <c r="J24" s="6">
        <v>24.3</v>
      </c>
      <c r="K24" s="6">
        <v>8.7</v>
      </c>
    </row>
    <row r="25" spans="1:11" ht="12.75">
      <c r="A25" s="10"/>
      <c r="B25" s="7" t="s">
        <v>326</v>
      </c>
      <c r="C25" s="6">
        <v>17.6</v>
      </c>
      <c r="D25" s="6">
        <v>27.4</v>
      </c>
      <c r="E25" s="6">
        <v>10.9</v>
      </c>
      <c r="F25" s="6">
        <v>17.9</v>
      </c>
      <c r="G25" s="6">
        <v>27.8</v>
      </c>
      <c r="H25" s="6">
        <v>11.1</v>
      </c>
      <c r="I25" s="6">
        <v>14.7</v>
      </c>
      <c r="J25" s="6">
        <v>23.4</v>
      </c>
      <c r="K25" s="6">
        <v>8.3</v>
      </c>
    </row>
    <row r="26" spans="1:11" ht="12.75">
      <c r="A26" s="10"/>
      <c r="B26" s="10"/>
      <c r="C26" s="9"/>
      <c r="D26" s="9"/>
      <c r="E26" s="9"/>
      <c r="F26" s="9"/>
      <c r="G26" s="9"/>
      <c r="H26" s="6"/>
      <c r="I26" s="6"/>
      <c r="J26" s="9"/>
      <c r="K26" s="9"/>
    </row>
    <row r="27" spans="1:11" ht="12.75">
      <c r="A27" s="10"/>
      <c r="B27" s="7" t="s">
        <v>327</v>
      </c>
      <c r="C27" s="6">
        <v>19.3</v>
      </c>
      <c r="D27" s="6">
        <v>29.2</v>
      </c>
      <c r="E27" s="6">
        <v>12.6</v>
      </c>
      <c r="F27" s="6">
        <v>19.4</v>
      </c>
      <c r="G27" s="6">
        <v>29.3</v>
      </c>
      <c r="H27" s="6">
        <v>12.7</v>
      </c>
      <c r="I27" s="6">
        <v>17.9</v>
      </c>
      <c r="J27" s="6">
        <v>27.6</v>
      </c>
      <c r="K27" s="6">
        <v>11</v>
      </c>
    </row>
    <row r="28" spans="1:11" ht="12.75">
      <c r="A28" s="10"/>
      <c r="B28" s="7" t="s">
        <v>328</v>
      </c>
      <c r="C28" s="6">
        <v>19.5</v>
      </c>
      <c r="D28" s="6">
        <v>28.8</v>
      </c>
      <c r="E28" s="6">
        <v>13.2</v>
      </c>
      <c r="F28" s="6">
        <v>19.7</v>
      </c>
      <c r="G28" s="6">
        <v>29</v>
      </c>
      <c r="H28" s="6">
        <v>13.4</v>
      </c>
      <c r="I28" s="6">
        <v>16.9</v>
      </c>
      <c r="J28" s="6">
        <v>26.2</v>
      </c>
      <c r="K28" s="6">
        <v>10</v>
      </c>
    </row>
    <row r="29" spans="1:11" ht="12.75">
      <c r="A29" s="10"/>
      <c r="B29" s="7" t="s">
        <v>329</v>
      </c>
      <c r="C29" s="6">
        <v>18.9</v>
      </c>
      <c r="D29" s="6">
        <v>26.6</v>
      </c>
      <c r="E29" s="6">
        <v>13.9</v>
      </c>
      <c r="F29" s="6">
        <v>19.1</v>
      </c>
      <c r="G29" s="6">
        <v>26.6</v>
      </c>
      <c r="H29" s="6">
        <v>14.1</v>
      </c>
      <c r="I29" s="6">
        <v>16.9</v>
      </c>
      <c r="J29" s="6">
        <v>25.6</v>
      </c>
      <c r="K29" s="6">
        <v>10.9</v>
      </c>
    </row>
    <row r="30" spans="1:11" ht="12.75">
      <c r="A30" s="10"/>
      <c r="B30" s="7" t="s">
        <v>330</v>
      </c>
      <c r="C30" s="6">
        <v>19.2</v>
      </c>
      <c r="D30" s="6">
        <v>27.2</v>
      </c>
      <c r="E30" s="6">
        <v>13.5</v>
      </c>
      <c r="F30" s="6">
        <v>19.5</v>
      </c>
      <c r="G30" s="6">
        <v>27.4</v>
      </c>
      <c r="H30" s="6">
        <v>14</v>
      </c>
      <c r="I30" s="6">
        <v>15.9</v>
      </c>
      <c r="J30" s="6">
        <v>25.2</v>
      </c>
      <c r="K30" s="6">
        <v>9.2</v>
      </c>
    </row>
    <row r="31" spans="1:11" ht="12.75">
      <c r="A31" s="10"/>
      <c r="B31" s="7" t="s">
        <v>331</v>
      </c>
      <c r="C31" s="6">
        <v>18.5</v>
      </c>
      <c r="D31" s="6">
        <v>24.8</v>
      </c>
      <c r="E31" s="6">
        <v>14.2</v>
      </c>
      <c r="F31" s="6">
        <v>18.4</v>
      </c>
      <c r="G31" s="6">
        <v>24.7</v>
      </c>
      <c r="H31" s="6">
        <v>14.1</v>
      </c>
      <c r="I31" s="6">
        <v>18</v>
      </c>
      <c r="J31" s="6">
        <v>25.2</v>
      </c>
      <c r="K31" s="6">
        <v>13.1</v>
      </c>
    </row>
    <row r="32" spans="1:11" ht="12.75">
      <c r="A32" s="42"/>
      <c r="B32" s="42"/>
      <c r="C32" s="91"/>
      <c r="D32" s="91"/>
      <c r="E32" s="91"/>
      <c r="F32" s="91"/>
      <c r="G32" s="91"/>
      <c r="H32" s="91"/>
      <c r="I32" s="91"/>
      <c r="J32" s="91"/>
      <c r="K32" s="91"/>
    </row>
    <row r="33" spans="1:11" ht="12.75">
      <c r="A33" s="10"/>
      <c r="B33" s="7" t="s">
        <v>321</v>
      </c>
      <c r="C33" s="87">
        <v>14.6</v>
      </c>
      <c r="D33" s="87">
        <v>24.3</v>
      </c>
      <c r="E33" s="87">
        <v>7.7</v>
      </c>
      <c r="F33" s="87">
        <v>14.9</v>
      </c>
      <c r="G33" s="87">
        <v>25</v>
      </c>
      <c r="H33" s="87">
        <v>8</v>
      </c>
      <c r="I33" s="87">
        <v>10.5</v>
      </c>
      <c r="J33" s="87">
        <v>17.4</v>
      </c>
      <c r="K33" s="87">
        <v>5.3</v>
      </c>
    </row>
    <row r="34" spans="1:11" ht="12.75">
      <c r="A34" s="10"/>
      <c r="B34" s="10"/>
      <c r="C34" s="6"/>
      <c r="D34" s="6"/>
      <c r="E34" s="6"/>
      <c r="F34" s="6"/>
      <c r="G34" s="6"/>
      <c r="H34" s="6"/>
      <c r="I34" s="6"/>
      <c r="J34" s="6"/>
      <c r="K34" s="6"/>
    </row>
    <row r="35" spans="1:11" ht="12.75">
      <c r="A35" s="10"/>
      <c r="B35" s="7" t="s">
        <v>322</v>
      </c>
      <c r="C35" s="6">
        <v>15.9</v>
      </c>
      <c r="D35" s="6">
        <v>26.1</v>
      </c>
      <c r="E35" s="6">
        <v>8.9</v>
      </c>
      <c r="F35" s="6">
        <v>16.3</v>
      </c>
      <c r="G35" s="6">
        <v>26.7</v>
      </c>
      <c r="H35" s="6">
        <v>9.2</v>
      </c>
      <c r="I35" s="6">
        <v>11.5</v>
      </c>
      <c r="J35" s="6">
        <v>19.2</v>
      </c>
      <c r="K35" s="6">
        <v>5.8</v>
      </c>
    </row>
    <row r="36" spans="1:11" ht="12.75">
      <c r="A36" s="10"/>
      <c r="B36" s="7" t="s">
        <v>323</v>
      </c>
      <c r="C36" s="6">
        <v>16.3</v>
      </c>
      <c r="D36" s="6">
        <v>26.2</v>
      </c>
      <c r="E36" s="6">
        <v>9.5</v>
      </c>
      <c r="F36" s="6">
        <v>16.7</v>
      </c>
      <c r="G36" s="6">
        <v>26.8</v>
      </c>
      <c r="H36" s="6">
        <v>9.8</v>
      </c>
      <c r="I36" s="6">
        <v>11.7</v>
      </c>
      <c r="J36" s="6">
        <v>19.6</v>
      </c>
      <c r="K36" s="6">
        <v>5.9</v>
      </c>
    </row>
    <row r="37" spans="1:11" ht="12.75">
      <c r="A37" s="10"/>
      <c r="B37" s="7" t="s">
        <v>324</v>
      </c>
      <c r="C37" s="6">
        <v>16.2</v>
      </c>
      <c r="D37" s="6">
        <v>25.5</v>
      </c>
      <c r="E37" s="6">
        <v>9.8</v>
      </c>
      <c r="F37" s="6">
        <v>16.6</v>
      </c>
      <c r="G37" s="6">
        <v>26.2</v>
      </c>
      <c r="H37" s="6">
        <v>10</v>
      </c>
      <c r="I37" s="6">
        <v>11.7</v>
      </c>
      <c r="J37" s="6">
        <v>18.7</v>
      </c>
      <c r="K37" s="6">
        <v>6.7</v>
      </c>
    </row>
    <row r="38" spans="1:11" ht="12.75">
      <c r="A38" s="10"/>
      <c r="B38" s="7" t="s">
        <v>325</v>
      </c>
      <c r="C38" s="6">
        <v>17.4</v>
      </c>
      <c r="D38" s="6">
        <v>27</v>
      </c>
      <c r="E38" s="6">
        <v>10.9</v>
      </c>
      <c r="F38" s="6">
        <v>17.9</v>
      </c>
      <c r="G38" s="6">
        <v>27.6</v>
      </c>
      <c r="H38" s="6">
        <v>11.3</v>
      </c>
      <c r="I38" s="6">
        <v>12.7</v>
      </c>
      <c r="J38" s="6">
        <v>20.5</v>
      </c>
      <c r="K38" s="6">
        <v>7.1</v>
      </c>
    </row>
    <row r="39" spans="1:11" ht="12.75">
      <c r="A39" s="26" t="s">
        <v>339</v>
      </c>
      <c r="B39" s="7" t="s">
        <v>326</v>
      </c>
      <c r="C39" s="6">
        <v>17.7</v>
      </c>
      <c r="D39" s="6">
        <v>27</v>
      </c>
      <c r="E39" s="6">
        <v>11.4</v>
      </c>
      <c r="F39" s="6">
        <v>18.2</v>
      </c>
      <c r="G39" s="6">
        <v>27.6</v>
      </c>
      <c r="H39" s="6">
        <v>11.8</v>
      </c>
      <c r="I39" s="6">
        <v>13.1</v>
      </c>
      <c r="J39" s="6">
        <v>21</v>
      </c>
      <c r="K39" s="6">
        <v>7.5</v>
      </c>
    </row>
    <row r="40" spans="1:11" ht="12.75">
      <c r="A40" s="10"/>
      <c r="B40" s="10"/>
      <c r="C40" s="10"/>
      <c r="D40" s="10"/>
      <c r="E40" s="10"/>
      <c r="F40" s="10"/>
      <c r="G40" s="10"/>
      <c r="H40" s="10"/>
      <c r="I40" s="10"/>
      <c r="J40" s="10"/>
      <c r="K40" s="10"/>
    </row>
    <row r="41" spans="1:11" ht="12.75">
      <c r="A41" s="10"/>
      <c r="B41" s="7" t="s">
        <v>327</v>
      </c>
      <c r="C41" s="6">
        <v>18.7</v>
      </c>
      <c r="D41" s="6">
        <v>27.9</v>
      </c>
      <c r="E41" s="6">
        <v>12.5</v>
      </c>
      <c r="F41" s="6">
        <v>19.2</v>
      </c>
      <c r="G41" s="6">
        <v>28.5</v>
      </c>
      <c r="H41" s="6">
        <v>12.9</v>
      </c>
      <c r="I41" s="6">
        <v>13.8</v>
      </c>
      <c r="J41" s="6">
        <v>21.7</v>
      </c>
      <c r="K41" s="6">
        <v>8.1</v>
      </c>
    </row>
    <row r="42" spans="1:11" ht="12.75">
      <c r="A42" s="10"/>
      <c r="B42" s="7" t="s">
        <v>328</v>
      </c>
      <c r="C42" s="6">
        <v>18.8</v>
      </c>
      <c r="D42" s="6">
        <v>27.6</v>
      </c>
      <c r="E42" s="6">
        <v>12.8</v>
      </c>
      <c r="F42" s="6">
        <v>19.2</v>
      </c>
      <c r="G42" s="6">
        <v>28.1</v>
      </c>
      <c r="H42" s="6">
        <v>13.3</v>
      </c>
      <c r="I42" s="6">
        <v>14</v>
      </c>
      <c r="J42" s="6">
        <v>22.2</v>
      </c>
      <c r="K42" s="6">
        <v>8</v>
      </c>
    </row>
    <row r="43" spans="1:11" ht="12.75">
      <c r="A43" s="10"/>
      <c r="B43" s="7" t="s">
        <v>329</v>
      </c>
      <c r="C43" s="6">
        <v>18.7</v>
      </c>
      <c r="D43" s="6">
        <v>26.9</v>
      </c>
      <c r="E43" s="6">
        <v>13.2</v>
      </c>
      <c r="F43" s="6">
        <v>19.2</v>
      </c>
      <c r="G43" s="6">
        <v>27.4</v>
      </c>
      <c r="H43" s="6">
        <v>13.7</v>
      </c>
      <c r="I43" s="6">
        <v>14.1</v>
      </c>
      <c r="J43" s="6">
        <v>21.6</v>
      </c>
      <c r="K43" s="6">
        <v>8.7</v>
      </c>
    </row>
    <row r="44" spans="1:11" ht="12.75">
      <c r="A44" s="10"/>
      <c r="B44" s="7" t="s">
        <v>330</v>
      </c>
      <c r="C44" s="6">
        <v>19.4</v>
      </c>
      <c r="D44" s="6">
        <v>27.5</v>
      </c>
      <c r="E44" s="6">
        <v>14</v>
      </c>
      <c r="F44" s="6">
        <v>19.8</v>
      </c>
      <c r="G44" s="6">
        <v>27.8</v>
      </c>
      <c r="H44" s="6">
        <v>14.5</v>
      </c>
      <c r="I44" s="6">
        <v>14.8</v>
      </c>
      <c r="J44" s="6">
        <v>23.1</v>
      </c>
      <c r="K44" s="6">
        <v>9</v>
      </c>
    </row>
    <row r="45" spans="1:11" ht="12.75">
      <c r="A45" s="42"/>
      <c r="B45" s="4" t="s">
        <v>331</v>
      </c>
      <c r="C45" s="15">
        <v>19.4</v>
      </c>
      <c r="D45" s="92" t="s">
        <v>369</v>
      </c>
      <c r="E45" s="92" t="s">
        <v>369</v>
      </c>
      <c r="F45" s="92" t="s">
        <v>369</v>
      </c>
      <c r="G45" s="92" t="s">
        <v>369</v>
      </c>
      <c r="H45" s="92" t="s">
        <v>369</v>
      </c>
      <c r="I45" s="92" t="s">
        <v>369</v>
      </c>
      <c r="J45" s="92" t="s">
        <v>369</v>
      </c>
      <c r="K45" s="92" t="s">
        <v>369</v>
      </c>
    </row>
    <row r="47" spans="1:11" ht="43.5" customHeight="1">
      <c r="A47" s="153" t="s">
        <v>454</v>
      </c>
      <c r="B47" s="154"/>
      <c r="C47" s="154"/>
      <c r="D47" s="154"/>
      <c r="E47" s="154"/>
      <c r="F47" s="154"/>
      <c r="G47" s="154"/>
      <c r="H47" s="154"/>
      <c r="I47" s="154"/>
      <c r="J47" s="154"/>
      <c r="K47" s="154"/>
    </row>
    <row r="48" ht="12.75">
      <c r="A48" s="22"/>
    </row>
    <row r="49" spans="1:11" ht="12.75">
      <c r="A49" s="160" t="s">
        <v>384</v>
      </c>
      <c r="B49" s="160"/>
      <c r="C49" s="160"/>
      <c r="D49" s="160"/>
      <c r="E49" s="160"/>
      <c r="F49" s="160"/>
      <c r="G49" s="160"/>
      <c r="H49" s="160"/>
      <c r="I49" s="160"/>
      <c r="J49" s="160"/>
      <c r="K49" s="160"/>
    </row>
  </sheetData>
  <mergeCells count="11">
    <mergeCell ref="A4:K4"/>
    <mergeCell ref="A49:K49"/>
    <mergeCell ref="A5:K5"/>
    <mergeCell ref="A3:K3"/>
    <mergeCell ref="A2:K2"/>
    <mergeCell ref="A47:K47"/>
    <mergeCell ref="I7:K7"/>
    <mergeCell ref="F7:H7"/>
    <mergeCell ref="C7:E7"/>
    <mergeCell ref="A7:A8"/>
    <mergeCell ref="B7:B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2:F23"/>
  <sheetViews>
    <sheetView workbookViewId="0" topLeftCell="A1">
      <selection activeCell="A2" sqref="A2:D5"/>
    </sheetView>
  </sheetViews>
  <sheetFormatPr defaultColWidth="7.69921875" defaultRowHeight="19.5"/>
  <cols>
    <col min="1" max="1" width="6.8984375" style="2" customWidth="1"/>
    <col min="2" max="2" width="42.8984375" style="2" customWidth="1"/>
    <col min="3" max="3" width="5.296875" style="2" customWidth="1"/>
    <col min="4" max="5" width="7.69921875" style="2" customWidth="1"/>
    <col min="6" max="6" width="8.5" style="2" customWidth="1"/>
    <col min="7" max="16384" width="7.69921875" style="2" customWidth="1"/>
  </cols>
  <sheetData>
    <row r="2" spans="1:6" ht="12.75">
      <c r="A2" s="159" t="s">
        <v>854</v>
      </c>
      <c r="B2" s="159"/>
      <c r="C2" s="159"/>
      <c r="D2" s="159"/>
      <c r="F2" s="38"/>
    </row>
    <row r="3" spans="1:4" ht="12.75">
      <c r="A3" s="159" t="s">
        <v>268</v>
      </c>
      <c r="B3" s="159"/>
      <c r="C3" s="159"/>
      <c r="D3" s="159"/>
    </row>
    <row r="4" spans="1:4" ht="12.75">
      <c r="A4" s="159" t="s">
        <v>853</v>
      </c>
      <c r="B4" s="159"/>
      <c r="C4" s="159"/>
      <c r="D4" s="159"/>
    </row>
    <row r="5" spans="1:4" ht="12.75">
      <c r="A5" s="159" t="s">
        <v>304</v>
      </c>
      <c r="B5" s="159"/>
      <c r="C5" s="159"/>
      <c r="D5" s="159"/>
    </row>
    <row r="7" spans="1:4" ht="38.25">
      <c r="A7" s="34" t="s">
        <v>683</v>
      </c>
      <c r="B7" s="51" t="s">
        <v>460</v>
      </c>
      <c r="C7" s="34" t="s">
        <v>684</v>
      </c>
      <c r="D7" s="51" t="s">
        <v>679</v>
      </c>
    </row>
    <row r="8" spans="1:4" ht="12.75">
      <c r="A8" s="103" t="s">
        <v>269</v>
      </c>
      <c r="B8" s="104" t="s">
        <v>270</v>
      </c>
      <c r="C8" s="105">
        <v>1833</v>
      </c>
      <c r="D8" s="87">
        <v>64.27068723702665</v>
      </c>
    </row>
    <row r="9" spans="1:4" ht="12.75">
      <c r="A9" s="10"/>
      <c r="B9" s="10"/>
      <c r="C9" s="5"/>
      <c r="D9" s="6"/>
    </row>
    <row r="10" spans="1:4" ht="12.75">
      <c r="A10" s="7" t="s">
        <v>271</v>
      </c>
      <c r="B10" s="26" t="s">
        <v>272</v>
      </c>
      <c r="C10" s="5">
        <v>676</v>
      </c>
      <c r="D10" s="6">
        <v>23.70266479663394</v>
      </c>
    </row>
    <row r="11" spans="1:4" ht="12.75">
      <c r="A11" s="10"/>
      <c r="B11" s="10"/>
      <c r="C11" s="5"/>
      <c r="D11" s="6"/>
    </row>
    <row r="12" spans="1:4" ht="12.75">
      <c r="A12" s="7" t="s">
        <v>273</v>
      </c>
      <c r="B12" s="26" t="s">
        <v>274</v>
      </c>
      <c r="C12" s="5">
        <v>172</v>
      </c>
      <c r="D12" s="6">
        <v>6.03085553997195</v>
      </c>
    </row>
    <row r="13" spans="1:4" ht="12.75">
      <c r="A13" s="10"/>
      <c r="B13" s="10"/>
      <c r="C13" s="5"/>
      <c r="D13" s="6"/>
    </row>
    <row r="14" spans="1:4" ht="12.75">
      <c r="A14" s="7" t="s">
        <v>275</v>
      </c>
      <c r="B14" s="26" t="s">
        <v>276</v>
      </c>
      <c r="C14" s="5">
        <v>123</v>
      </c>
      <c r="D14" s="6">
        <v>4.312762973352034</v>
      </c>
    </row>
    <row r="15" spans="1:4" ht="12.75">
      <c r="A15" s="10"/>
      <c r="B15" s="10"/>
      <c r="C15" s="5"/>
      <c r="D15" s="6"/>
    </row>
    <row r="16" spans="1:4" ht="12.75">
      <c r="A16" s="7" t="s">
        <v>277</v>
      </c>
      <c r="B16" s="26" t="s">
        <v>278</v>
      </c>
      <c r="C16" s="5">
        <v>22</v>
      </c>
      <c r="D16" s="6">
        <v>0.7713884992987377</v>
      </c>
    </row>
    <row r="17" spans="1:4" ht="12.75">
      <c r="A17" s="10"/>
      <c r="B17" s="10"/>
      <c r="C17" s="5"/>
      <c r="D17" s="6"/>
    </row>
    <row r="18" spans="1:4" ht="12.75">
      <c r="A18" s="4" t="s">
        <v>279</v>
      </c>
      <c r="B18" s="33" t="s">
        <v>280</v>
      </c>
      <c r="C18" s="13">
        <v>26</v>
      </c>
      <c r="D18" s="15">
        <v>0.9116409537166901</v>
      </c>
    </row>
    <row r="19" spans="1:4" ht="24" customHeight="1">
      <c r="A19" s="97"/>
      <c r="B19" s="114" t="s">
        <v>301</v>
      </c>
      <c r="C19" s="113">
        <v>2852</v>
      </c>
      <c r="D19" s="115">
        <v>100</v>
      </c>
    </row>
    <row r="21" spans="1:4" ht="27.75" customHeight="1">
      <c r="A21" s="170" t="s">
        <v>687</v>
      </c>
      <c r="B21" s="154"/>
      <c r="C21" s="154"/>
      <c r="D21" s="154"/>
    </row>
    <row r="23" ht="12.75">
      <c r="A23" s="22" t="s">
        <v>384</v>
      </c>
    </row>
  </sheetData>
  <mergeCells count="5">
    <mergeCell ref="A2:D2"/>
    <mergeCell ref="A21:D21"/>
    <mergeCell ref="A5:D5"/>
    <mergeCell ref="A4:D4"/>
    <mergeCell ref="A3:D3"/>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856</v>
      </c>
      <c r="B2" s="159"/>
      <c r="C2" s="159"/>
      <c r="D2" s="159"/>
      <c r="E2" s="159"/>
      <c r="F2" s="159"/>
      <c r="G2" s="159"/>
      <c r="H2" s="159"/>
      <c r="I2" s="159"/>
      <c r="J2" s="159"/>
      <c r="K2" s="159"/>
      <c r="L2" s="159"/>
      <c r="M2" s="159"/>
    </row>
    <row r="3" spans="1:13" ht="12.75">
      <c r="A3" s="159" t="s">
        <v>855</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17</v>
      </c>
      <c r="C9" s="5">
        <v>11</v>
      </c>
      <c r="D9" s="5">
        <v>6</v>
      </c>
      <c r="E9" s="5">
        <v>10</v>
      </c>
      <c r="F9" s="5">
        <v>5</v>
      </c>
      <c r="G9" s="5">
        <v>5</v>
      </c>
      <c r="H9" s="5">
        <v>7</v>
      </c>
      <c r="I9" s="5">
        <v>6</v>
      </c>
      <c r="J9" s="5">
        <v>1</v>
      </c>
      <c r="K9" s="29" t="s">
        <v>369</v>
      </c>
      <c r="L9" s="29" t="s">
        <v>369</v>
      </c>
      <c r="M9" s="29" t="s">
        <v>369</v>
      </c>
    </row>
    <row r="10" spans="1:13" ht="12.75">
      <c r="A10" s="26" t="s">
        <v>429</v>
      </c>
      <c r="B10" s="5">
        <v>12</v>
      </c>
      <c r="C10" s="5">
        <v>7</v>
      </c>
      <c r="D10" s="5">
        <v>5</v>
      </c>
      <c r="E10" s="5">
        <v>8</v>
      </c>
      <c r="F10" s="5">
        <v>5</v>
      </c>
      <c r="G10" s="5">
        <v>3</v>
      </c>
      <c r="H10" s="5">
        <v>3</v>
      </c>
      <c r="I10" s="5">
        <v>2</v>
      </c>
      <c r="J10" s="5">
        <v>1</v>
      </c>
      <c r="K10" s="5">
        <v>1</v>
      </c>
      <c r="L10" s="29" t="s">
        <v>369</v>
      </c>
      <c r="M10" s="5">
        <v>1</v>
      </c>
    </row>
    <row r="11" spans="1:13" ht="12.75">
      <c r="A11" s="26" t="s">
        <v>430</v>
      </c>
      <c r="B11" s="5">
        <v>4</v>
      </c>
      <c r="C11" s="5">
        <v>3</v>
      </c>
      <c r="D11" s="5">
        <v>1</v>
      </c>
      <c r="E11" s="5">
        <v>1</v>
      </c>
      <c r="F11" s="29" t="s">
        <v>369</v>
      </c>
      <c r="G11" s="5">
        <v>1</v>
      </c>
      <c r="H11" s="5">
        <v>3</v>
      </c>
      <c r="I11" s="5">
        <v>3</v>
      </c>
      <c r="J11" s="29" t="s">
        <v>369</v>
      </c>
      <c r="K11" s="29" t="s">
        <v>369</v>
      </c>
      <c r="L11" s="29" t="s">
        <v>369</v>
      </c>
      <c r="M11" s="29" t="s">
        <v>369</v>
      </c>
    </row>
    <row r="12" spans="1:13" ht="12.75">
      <c r="A12" s="26" t="s">
        <v>407</v>
      </c>
      <c r="B12" s="5">
        <v>4</v>
      </c>
      <c r="C12" s="29" t="s">
        <v>369</v>
      </c>
      <c r="D12" s="5">
        <v>4</v>
      </c>
      <c r="E12" s="5">
        <v>2</v>
      </c>
      <c r="F12" s="29" t="s">
        <v>369</v>
      </c>
      <c r="G12" s="5">
        <v>2</v>
      </c>
      <c r="H12" s="5">
        <v>2</v>
      </c>
      <c r="I12" s="29" t="s">
        <v>369</v>
      </c>
      <c r="J12" s="5">
        <v>2</v>
      </c>
      <c r="K12" s="29" t="s">
        <v>369</v>
      </c>
      <c r="L12" s="29" t="s">
        <v>369</v>
      </c>
      <c r="M12" s="29" t="s">
        <v>369</v>
      </c>
    </row>
    <row r="13" spans="1:13" ht="12.75">
      <c r="A13" s="26" t="s">
        <v>408</v>
      </c>
      <c r="B13" s="5">
        <v>4</v>
      </c>
      <c r="C13" s="5">
        <v>2</v>
      </c>
      <c r="D13" s="5">
        <v>2</v>
      </c>
      <c r="E13" s="5">
        <v>2</v>
      </c>
      <c r="F13" s="5">
        <v>1</v>
      </c>
      <c r="G13" s="5">
        <v>1</v>
      </c>
      <c r="H13" s="5">
        <v>2</v>
      </c>
      <c r="I13" s="5">
        <v>1</v>
      </c>
      <c r="J13" s="5">
        <v>1</v>
      </c>
      <c r="K13" s="29" t="s">
        <v>369</v>
      </c>
      <c r="L13" s="29" t="s">
        <v>369</v>
      </c>
      <c r="M13" s="29" t="s">
        <v>369</v>
      </c>
    </row>
    <row r="14" spans="1:13" ht="12.75">
      <c r="A14" s="26" t="s">
        <v>409</v>
      </c>
      <c r="B14" s="5">
        <v>6</v>
      </c>
      <c r="C14" s="5">
        <v>1</v>
      </c>
      <c r="D14" s="5">
        <v>5</v>
      </c>
      <c r="E14" s="5">
        <v>4</v>
      </c>
      <c r="F14" s="5">
        <v>1</v>
      </c>
      <c r="G14" s="5">
        <v>3</v>
      </c>
      <c r="H14" s="5">
        <v>2</v>
      </c>
      <c r="I14" s="29" t="s">
        <v>369</v>
      </c>
      <c r="J14" s="5">
        <v>2</v>
      </c>
      <c r="K14" s="29" t="s">
        <v>369</v>
      </c>
      <c r="L14" s="29" t="s">
        <v>369</v>
      </c>
      <c r="M14" s="29" t="s">
        <v>369</v>
      </c>
    </row>
    <row r="15" spans="1:13" ht="12.75">
      <c r="A15" s="26" t="s">
        <v>410</v>
      </c>
      <c r="B15" s="5">
        <v>16</v>
      </c>
      <c r="C15" s="5">
        <v>7</v>
      </c>
      <c r="D15" s="5">
        <v>9</v>
      </c>
      <c r="E15" s="5">
        <v>9</v>
      </c>
      <c r="F15" s="5">
        <v>5</v>
      </c>
      <c r="G15" s="5">
        <v>4</v>
      </c>
      <c r="H15" s="5">
        <v>7</v>
      </c>
      <c r="I15" s="5">
        <v>2</v>
      </c>
      <c r="J15" s="5">
        <v>5</v>
      </c>
      <c r="K15" s="29" t="s">
        <v>369</v>
      </c>
      <c r="L15" s="29" t="s">
        <v>369</v>
      </c>
      <c r="M15" s="29" t="s">
        <v>369</v>
      </c>
    </row>
    <row r="16" spans="1:13" ht="12.75">
      <c r="A16" s="26" t="s">
        <v>411</v>
      </c>
      <c r="B16" s="5">
        <v>18</v>
      </c>
      <c r="C16" s="5">
        <v>12</v>
      </c>
      <c r="D16" s="5">
        <v>6</v>
      </c>
      <c r="E16" s="5">
        <v>8</v>
      </c>
      <c r="F16" s="5">
        <v>5</v>
      </c>
      <c r="G16" s="5">
        <v>3</v>
      </c>
      <c r="H16" s="5">
        <v>10</v>
      </c>
      <c r="I16" s="5">
        <v>7</v>
      </c>
      <c r="J16" s="5">
        <v>3</v>
      </c>
      <c r="K16" s="29" t="s">
        <v>369</v>
      </c>
      <c r="L16" s="29" t="s">
        <v>369</v>
      </c>
      <c r="M16" s="29" t="s">
        <v>369</v>
      </c>
    </row>
    <row r="17" spans="1:13" ht="12.75">
      <c r="A17" s="26" t="s">
        <v>412</v>
      </c>
      <c r="B17" s="5">
        <v>21</v>
      </c>
      <c r="C17" s="5">
        <v>13</v>
      </c>
      <c r="D17" s="5">
        <v>8</v>
      </c>
      <c r="E17" s="5">
        <v>8</v>
      </c>
      <c r="F17" s="5">
        <v>5</v>
      </c>
      <c r="G17" s="5">
        <v>3</v>
      </c>
      <c r="H17" s="5">
        <v>12</v>
      </c>
      <c r="I17" s="5">
        <v>7</v>
      </c>
      <c r="J17" s="5">
        <v>5</v>
      </c>
      <c r="K17" s="5">
        <v>1</v>
      </c>
      <c r="L17" s="5">
        <v>1</v>
      </c>
      <c r="M17" s="29" t="s">
        <v>369</v>
      </c>
    </row>
    <row r="18" spans="1:13" ht="12.75">
      <c r="A18" s="26" t="s">
        <v>413</v>
      </c>
      <c r="B18" s="5">
        <v>32</v>
      </c>
      <c r="C18" s="5">
        <v>18</v>
      </c>
      <c r="D18" s="5">
        <v>14</v>
      </c>
      <c r="E18" s="5">
        <v>14</v>
      </c>
      <c r="F18" s="5">
        <v>7</v>
      </c>
      <c r="G18" s="5">
        <v>7</v>
      </c>
      <c r="H18" s="5">
        <v>18</v>
      </c>
      <c r="I18" s="5">
        <v>11</v>
      </c>
      <c r="J18" s="5">
        <v>7</v>
      </c>
      <c r="K18" s="29" t="s">
        <v>369</v>
      </c>
      <c r="L18" s="29" t="s">
        <v>369</v>
      </c>
      <c r="M18" s="29" t="s">
        <v>369</v>
      </c>
    </row>
    <row r="19" spans="1:13" ht="12.75">
      <c r="A19" s="26" t="s">
        <v>414</v>
      </c>
      <c r="B19" s="5">
        <v>27</v>
      </c>
      <c r="C19" s="5">
        <v>14</v>
      </c>
      <c r="D19" s="5">
        <v>13</v>
      </c>
      <c r="E19" s="5">
        <v>16</v>
      </c>
      <c r="F19" s="5">
        <v>5</v>
      </c>
      <c r="G19" s="5">
        <v>11</v>
      </c>
      <c r="H19" s="5">
        <v>11</v>
      </c>
      <c r="I19" s="5">
        <v>9</v>
      </c>
      <c r="J19" s="5">
        <v>2</v>
      </c>
      <c r="K19" s="29" t="s">
        <v>369</v>
      </c>
      <c r="L19" s="29" t="s">
        <v>369</v>
      </c>
      <c r="M19" s="29" t="s">
        <v>369</v>
      </c>
    </row>
    <row r="20" spans="1:13" ht="12.75">
      <c r="A20" s="26" t="s">
        <v>415</v>
      </c>
      <c r="B20" s="5">
        <v>39</v>
      </c>
      <c r="C20" s="5">
        <v>21</v>
      </c>
      <c r="D20" s="5">
        <v>18</v>
      </c>
      <c r="E20" s="5">
        <v>27</v>
      </c>
      <c r="F20" s="5">
        <v>12</v>
      </c>
      <c r="G20" s="5">
        <v>15</v>
      </c>
      <c r="H20" s="5">
        <v>11</v>
      </c>
      <c r="I20" s="5">
        <v>8</v>
      </c>
      <c r="J20" s="5">
        <v>3</v>
      </c>
      <c r="K20" s="29" t="s">
        <v>369</v>
      </c>
      <c r="L20" s="29" t="s">
        <v>369</v>
      </c>
      <c r="M20" s="29" t="s">
        <v>369</v>
      </c>
    </row>
    <row r="21" spans="1:13" ht="12.75">
      <c r="A21" s="26" t="s">
        <v>416</v>
      </c>
      <c r="B21" s="5">
        <v>32</v>
      </c>
      <c r="C21" s="5">
        <v>22</v>
      </c>
      <c r="D21" s="5">
        <v>10</v>
      </c>
      <c r="E21" s="5">
        <v>26</v>
      </c>
      <c r="F21" s="5">
        <v>18</v>
      </c>
      <c r="G21" s="5">
        <v>8</v>
      </c>
      <c r="H21" s="5">
        <v>6</v>
      </c>
      <c r="I21" s="5">
        <v>4</v>
      </c>
      <c r="J21" s="5">
        <v>2</v>
      </c>
      <c r="K21" s="29" t="s">
        <v>369</v>
      </c>
      <c r="L21" s="29" t="s">
        <v>369</v>
      </c>
      <c r="M21" s="29" t="s">
        <v>369</v>
      </c>
    </row>
    <row r="22" spans="1:13" ht="12.75">
      <c r="A22" s="26" t="s">
        <v>417</v>
      </c>
      <c r="B22" s="5">
        <v>102</v>
      </c>
      <c r="C22" s="5">
        <v>67</v>
      </c>
      <c r="D22" s="5">
        <v>35</v>
      </c>
      <c r="E22" s="5">
        <v>83</v>
      </c>
      <c r="F22" s="5">
        <v>51</v>
      </c>
      <c r="G22" s="5">
        <v>32</v>
      </c>
      <c r="H22" s="5">
        <v>18</v>
      </c>
      <c r="I22" s="5">
        <v>15</v>
      </c>
      <c r="J22" s="5">
        <v>3</v>
      </c>
      <c r="K22" s="5">
        <v>1</v>
      </c>
      <c r="L22" s="5">
        <v>1</v>
      </c>
      <c r="M22" s="29" t="s">
        <v>369</v>
      </c>
    </row>
    <row r="23" spans="1:13" ht="12.75">
      <c r="A23" s="26" t="s">
        <v>418</v>
      </c>
      <c r="B23" s="5">
        <v>166</v>
      </c>
      <c r="C23" s="5">
        <v>117</v>
      </c>
      <c r="D23" s="5">
        <v>49</v>
      </c>
      <c r="E23" s="5">
        <v>134</v>
      </c>
      <c r="F23" s="5">
        <v>94</v>
      </c>
      <c r="G23" s="5">
        <v>40</v>
      </c>
      <c r="H23" s="5">
        <v>28</v>
      </c>
      <c r="I23" s="5">
        <v>21</v>
      </c>
      <c r="J23" s="5">
        <v>7</v>
      </c>
      <c r="K23" s="5">
        <v>3</v>
      </c>
      <c r="L23" s="5">
        <v>1</v>
      </c>
      <c r="M23" s="5">
        <v>2</v>
      </c>
    </row>
    <row r="24" spans="1:13" ht="12.75">
      <c r="A24" s="26" t="s">
        <v>419</v>
      </c>
      <c r="B24" s="5">
        <v>236</v>
      </c>
      <c r="C24" s="5">
        <v>142</v>
      </c>
      <c r="D24" s="5">
        <v>94</v>
      </c>
      <c r="E24" s="5">
        <v>204</v>
      </c>
      <c r="F24" s="5">
        <v>117</v>
      </c>
      <c r="G24" s="5">
        <v>87</v>
      </c>
      <c r="H24" s="5">
        <v>30</v>
      </c>
      <c r="I24" s="5">
        <v>23</v>
      </c>
      <c r="J24" s="5">
        <v>7</v>
      </c>
      <c r="K24" s="5">
        <v>2</v>
      </c>
      <c r="L24" s="5">
        <v>2</v>
      </c>
      <c r="M24" s="29" t="s">
        <v>369</v>
      </c>
    </row>
    <row r="25" spans="1:13" ht="12.75">
      <c r="A25" s="26" t="s">
        <v>420</v>
      </c>
      <c r="B25" s="5">
        <v>333</v>
      </c>
      <c r="C25" s="5">
        <v>182</v>
      </c>
      <c r="D25" s="5">
        <v>151</v>
      </c>
      <c r="E25" s="5">
        <v>292</v>
      </c>
      <c r="F25" s="5">
        <v>159</v>
      </c>
      <c r="G25" s="5">
        <v>133</v>
      </c>
      <c r="H25" s="5">
        <v>40</v>
      </c>
      <c r="I25" s="5">
        <v>22</v>
      </c>
      <c r="J25" s="5">
        <v>18</v>
      </c>
      <c r="K25" s="5">
        <v>1</v>
      </c>
      <c r="L25" s="5">
        <v>1</v>
      </c>
      <c r="M25" s="29" t="s">
        <v>369</v>
      </c>
    </row>
    <row r="26" spans="1:13" ht="12.75">
      <c r="A26" s="26" t="s">
        <v>421</v>
      </c>
      <c r="B26" s="5">
        <v>452</v>
      </c>
      <c r="C26" s="5">
        <v>226</v>
      </c>
      <c r="D26" s="5">
        <v>226</v>
      </c>
      <c r="E26" s="5">
        <v>415</v>
      </c>
      <c r="F26" s="5">
        <v>207</v>
      </c>
      <c r="G26" s="5">
        <v>208</v>
      </c>
      <c r="H26" s="5">
        <v>33</v>
      </c>
      <c r="I26" s="5">
        <v>17</v>
      </c>
      <c r="J26" s="5">
        <v>16</v>
      </c>
      <c r="K26" s="5">
        <v>3</v>
      </c>
      <c r="L26" s="5">
        <v>2</v>
      </c>
      <c r="M26" s="5">
        <v>1</v>
      </c>
    </row>
    <row r="27" spans="1:13" ht="12.75">
      <c r="A27" s="26" t="s">
        <v>422</v>
      </c>
      <c r="B27" s="5">
        <v>509</v>
      </c>
      <c r="C27" s="5">
        <v>212</v>
      </c>
      <c r="D27" s="5">
        <v>297</v>
      </c>
      <c r="E27" s="5">
        <v>477</v>
      </c>
      <c r="F27" s="5">
        <v>200</v>
      </c>
      <c r="G27" s="5">
        <v>277</v>
      </c>
      <c r="H27" s="5">
        <v>32</v>
      </c>
      <c r="I27" s="5">
        <v>12</v>
      </c>
      <c r="J27" s="5">
        <v>20</v>
      </c>
      <c r="K27" s="29" t="s">
        <v>369</v>
      </c>
      <c r="L27" s="29" t="s">
        <v>369</v>
      </c>
      <c r="M27" s="29" t="s">
        <v>369</v>
      </c>
    </row>
    <row r="28" spans="1:13" ht="12.75">
      <c r="A28" s="26" t="s">
        <v>335</v>
      </c>
      <c r="B28" s="5">
        <v>603</v>
      </c>
      <c r="C28" s="5">
        <v>194</v>
      </c>
      <c r="D28" s="5">
        <v>409</v>
      </c>
      <c r="E28" s="5">
        <v>560</v>
      </c>
      <c r="F28" s="5">
        <v>179</v>
      </c>
      <c r="G28" s="5">
        <v>381</v>
      </c>
      <c r="H28" s="5">
        <v>43</v>
      </c>
      <c r="I28" s="5">
        <v>15</v>
      </c>
      <c r="J28" s="5">
        <v>28</v>
      </c>
      <c r="K28" s="29" t="s">
        <v>369</v>
      </c>
      <c r="L28" s="29" t="s">
        <v>369</v>
      </c>
      <c r="M28" s="29" t="s">
        <v>369</v>
      </c>
    </row>
    <row r="29" spans="1:13" ht="12.75">
      <c r="A29" s="10"/>
      <c r="B29" s="8"/>
      <c r="C29" s="8"/>
      <c r="D29" s="8"/>
      <c r="E29" s="8"/>
      <c r="F29" s="8"/>
      <c r="G29" s="8"/>
      <c r="H29" s="8"/>
      <c r="I29" s="8"/>
      <c r="J29" s="8"/>
      <c r="K29" s="8"/>
      <c r="L29" s="8"/>
      <c r="M29" s="8"/>
    </row>
    <row r="30" spans="1:13" ht="12.75">
      <c r="A30" s="26" t="s">
        <v>311</v>
      </c>
      <c r="B30" s="29" t="s">
        <v>369</v>
      </c>
      <c r="C30" s="29" t="s">
        <v>369</v>
      </c>
      <c r="D30" s="29" t="s">
        <v>369</v>
      </c>
      <c r="E30" s="29" t="s">
        <v>369</v>
      </c>
      <c r="F30" s="29" t="s">
        <v>369</v>
      </c>
      <c r="G30" s="29" t="s">
        <v>369</v>
      </c>
      <c r="H30" s="29" t="s">
        <v>369</v>
      </c>
      <c r="I30" s="29" t="s">
        <v>369</v>
      </c>
      <c r="J30" s="29" t="s">
        <v>369</v>
      </c>
      <c r="K30" s="29" t="s">
        <v>369</v>
      </c>
      <c r="L30" s="29" t="s">
        <v>369</v>
      </c>
      <c r="M30" s="29" t="s">
        <v>369</v>
      </c>
    </row>
    <row r="31" spans="1:13" ht="27.75" customHeight="1">
      <c r="A31" s="35" t="s">
        <v>336</v>
      </c>
      <c r="B31" s="31">
        <v>2633</v>
      </c>
      <c r="C31" s="31">
        <v>1271</v>
      </c>
      <c r="D31" s="31">
        <v>1362</v>
      </c>
      <c r="E31" s="31">
        <v>2300</v>
      </c>
      <c r="F31" s="31">
        <v>1076</v>
      </c>
      <c r="G31" s="31">
        <v>1224</v>
      </c>
      <c r="H31" s="31">
        <v>318</v>
      </c>
      <c r="I31" s="31">
        <v>185</v>
      </c>
      <c r="J31" s="31">
        <v>133</v>
      </c>
      <c r="K31" s="31">
        <v>12</v>
      </c>
      <c r="L31" s="31">
        <v>8</v>
      </c>
      <c r="M31" s="31">
        <v>4</v>
      </c>
    </row>
    <row r="32" spans="1:13" ht="38.25">
      <c r="A32" s="28" t="s">
        <v>431</v>
      </c>
      <c r="B32" s="113">
        <v>82</v>
      </c>
      <c r="C32" s="113">
        <v>79</v>
      </c>
      <c r="D32" s="113">
        <v>85</v>
      </c>
      <c r="E32" s="113">
        <v>83</v>
      </c>
      <c r="F32" s="113">
        <v>80</v>
      </c>
      <c r="G32" s="113">
        <v>85</v>
      </c>
      <c r="H32" s="113">
        <v>72</v>
      </c>
      <c r="I32" s="113">
        <v>68</v>
      </c>
      <c r="J32" s="113">
        <v>78</v>
      </c>
      <c r="K32" s="113">
        <v>72</v>
      </c>
      <c r="L32" s="113">
        <v>74</v>
      </c>
      <c r="M32" s="113">
        <v>69</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858</v>
      </c>
      <c r="B2" s="159"/>
      <c r="C2" s="159"/>
      <c r="D2" s="159"/>
      <c r="E2" s="159"/>
      <c r="F2" s="159"/>
      <c r="G2" s="159"/>
      <c r="H2" s="159"/>
      <c r="I2" s="159"/>
      <c r="J2" s="159"/>
    </row>
    <row r="3" spans="1:10" ht="12.75">
      <c r="A3" s="159" t="s">
        <v>857</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28.4</v>
      </c>
      <c r="C8" s="46">
        <v>28.2</v>
      </c>
      <c r="D8" s="46">
        <v>28.6</v>
      </c>
      <c r="E8" s="46">
        <v>29.1</v>
      </c>
      <c r="F8" s="46">
        <v>27.8</v>
      </c>
      <c r="G8" s="46">
        <v>30.3</v>
      </c>
      <c r="H8" s="46">
        <v>25.9</v>
      </c>
      <c r="I8" s="46">
        <v>32</v>
      </c>
      <c r="J8" s="46">
        <v>20.4</v>
      </c>
    </row>
    <row r="9" spans="1:10" ht="12.75">
      <c r="A9" s="26" t="s">
        <v>309</v>
      </c>
      <c r="B9" s="6">
        <v>12</v>
      </c>
      <c r="C9" s="6">
        <v>15.2</v>
      </c>
      <c r="D9" s="6">
        <v>8.6</v>
      </c>
      <c r="E9" s="6">
        <v>8.9</v>
      </c>
      <c r="F9" s="6">
        <v>8.7</v>
      </c>
      <c r="G9" s="6">
        <v>9.1</v>
      </c>
      <c r="H9" s="6">
        <v>27.2</v>
      </c>
      <c r="I9" s="6">
        <v>46.1</v>
      </c>
      <c r="J9" s="6">
        <v>7.9</v>
      </c>
    </row>
    <row r="10" spans="1:10" ht="12.75">
      <c r="A10" s="49" t="s">
        <v>441</v>
      </c>
      <c r="B10" s="6">
        <v>1</v>
      </c>
      <c r="C10" s="6">
        <v>1</v>
      </c>
      <c r="D10" s="6">
        <v>1.1</v>
      </c>
      <c r="E10" s="6">
        <v>0.7</v>
      </c>
      <c r="F10" s="6">
        <v>0.6</v>
      </c>
      <c r="G10" s="6">
        <v>0.8</v>
      </c>
      <c r="H10" s="6">
        <v>2.6</v>
      </c>
      <c r="I10" s="6">
        <v>3.2</v>
      </c>
      <c r="J10" s="6">
        <v>2</v>
      </c>
    </row>
    <row r="11" spans="1:10" ht="12.75">
      <c r="A11" s="25" t="s">
        <v>442</v>
      </c>
      <c r="B11" s="6">
        <v>0.7</v>
      </c>
      <c r="C11" s="6">
        <v>0.4</v>
      </c>
      <c r="D11" s="6">
        <v>1</v>
      </c>
      <c r="E11" s="6">
        <v>0.5</v>
      </c>
      <c r="F11" s="6">
        <v>0.3</v>
      </c>
      <c r="G11" s="6">
        <v>0.7</v>
      </c>
      <c r="H11" s="6">
        <v>1.8</v>
      </c>
      <c r="I11" s="6">
        <v>0.9</v>
      </c>
      <c r="J11" s="6">
        <v>2.6</v>
      </c>
    </row>
    <row r="12" spans="1:10" ht="12.75">
      <c r="A12" s="25" t="s">
        <v>443</v>
      </c>
      <c r="B12" s="6">
        <v>2.2</v>
      </c>
      <c r="C12" s="6">
        <v>2.5</v>
      </c>
      <c r="D12" s="6">
        <v>1.9</v>
      </c>
      <c r="E12" s="6">
        <v>1.3</v>
      </c>
      <c r="F12" s="6">
        <v>1.5</v>
      </c>
      <c r="G12" s="6">
        <v>1.1</v>
      </c>
      <c r="H12" s="6">
        <v>8.1</v>
      </c>
      <c r="I12" s="6">
        <v>9.3</v>
      </c>
      <c r="J12" s="6">
        <v>7.1</v>
      </c>
    </row>
    <row r="13" spans="1:10" ht="12.75">
      <c r="A13" s="26" t="s">
        <v>444</v>
      </c>
      <c r="B13" s="6">
        <v>4</v>
      </c>
      <c r="C13" s="6">
        <v>4.7</v>
      </c>
      <c r="D13" s="6">
        <v>3.2</v>
      </c>
      <c r="E13" s="6">
        <v>1.9</v>
      </c>
      <c r="F13" s="6">
        <v>2.1</v>
      </c>
      <c r="G13" s="6">
        <v>1.7</v>
      </c>
      <c r="H13" s="6">
        <v>18.7</v>
      </c>
      <c r="I13" s="6">
        <v>25.1</v>
      </c>
      <c r="J13" s="6">
        <v>13.5</v>
      </c>
    </row>
    <row r="14" spans="1:10" ht="12.75">
      <c r="A14" s="25" t="s">
        <v>445</v>
      </c>
      <c r="B14" s="6">
        <v>6.9</v>
      </c>
      <c r="C14" s="6">
        <v>7.7</v>
      </c>
      <c r="D14" s="6">
        <v>6.3</v>
      </c>
      <c r="E14" s="6">
        <v>5.2</v>
      </c>
      <c r="F14" s="6">
        <v>4.3</v>
      </c>
      <c r="G14" s="6">
        <v>6</v>
      </c>
      <c r="H14" s="6">
        <v>20.8</v>
      </c>
      <c r="I14" s="6">
        <v>36.3</v>
      </c>
      <c r="J14" s="6">
        <v>8.5</v>
      </c>
    </row>
    <row r="15" spans="1:10" ht="12.75">
      <c r="A15" s="25" t="s">
        <v>446</v>
      </c>
      <c r="B15" s="6">
        <v>16.4</v>
      </c>
      <c r="C15" s="6">
        <v>22.9</v>
      </c>
      <c r="D15" s="6">
        <v>10.5</v>
      </c>
      <c r="E15" s="6">
        <v>15.1</v>
      </c>
      <c r="F15" s="6">
        <v>19.9</v>
      </c>
      <c r="G15" s="6">
        <v>10.6</v>
      </c>
      <c r="H15" s="6">
        <v>28</v>
      </c>
      <c r="I15" s="6">
        <v>49.5</v>
      </c>
      <c r="J15" s="6">
        <v>10.5</v>
      </c>
    </row>
    <row r="16" spans="1:10" ht="12.75">
      <c r="A16" s="25" t="s">
        <v>447</v>
      </c>
      <c r="B16" s="6">
        <v>63.4</v>
      </c>
      <c r="C16" s="6">
        <v>92.2</v>
      </c>
      <c r="D16" s="6">
        <v>40.4</v>
      </c>
      <c r="E16" s="6">
        <v>59.4</v>
      </c>
      <c r="F16" s="6">
        <v>83.6</v>
      </c>
      <c r="G16" s="6">
        <v>40.1</v>
      </c>
      <c r="H16" s="6">
        <v>93.6</v>
      </c>
      <c r="I16" s="6">
        <v>164.1</v>
      </c>
      <c r="J16" s="6">
        <v>39.8</v>
      </c>
    </row>
    <row r="17" spans="1:10" ht="12.75">
      <c r="A17" s="25" t="s">
        <v>448</v>
      </c>
      <c r="B17" s="6">
        <v>231</v>
      </c>
      <c r="C17" s="6">
        <v>312.6</v>
      </c>
      <c r="D17" s="6">
        <v>180.2</v>
      </c>
      <c r="E17" s="6">
        <v>229.7</v>
      </c>
      <c r="F17" s="6">
        <v>310.5</v>
      </c>
      <c r="G17" s="6">
        <v>179.7</v>
      </c>
      <c r="H17" s="6">
        <v>241.6</v>
      </c>
      <c r="I17" s="6">
        <v>328.6</v>
      </c>
      <c r="J17" s="6">
        <v>185.3</v>
      </c>
    </row>
    <row r="18" spans="1:10" ht="12.75">
      <c r="A18" s="33" t="s">
        <v>440</v>
      </c>
      <c r="B18" s="6">
        <v>896.4</v>
      </c>
      <c r="C18" s="6">
        <v>1071.5</v>
      </c>
      <c r="D18" s="6">
        <v>819.4</v>
      </c>
      <c r="E18" s="6">
        <v>917.2</v>
      </c>
      <c r="F18" s="6">
        <v>1108.2</v>
      </c>
      <c r="G18" s="6">
        <v>834.4</v>
      </c>
      <c r="H18" s="6">
        <v>725.5</v>
      </c>
      <c r="I18" s="6">
        <v>766.8</v>
      </c>
      <c r="J18" s="6">
        <v>704.1</v>
      </c>
    </row>
    <row r="19" spans="1:10" ht="25.5" customHeight="1">
      <c r="A19" s="51" t="s">
        <v>449</v>
      </c>
      <c r="B19" s="46">
        <v>13.1</v>
      </c>
      <c r="C19" s="46">
        <v>17.2</v>
      </c>
      <c r="D19" s="46">
        <v>10.2</v>
      </c>
      <c r="E19" s="46">
        <v>12.1</v>
      </c>
      <c r="F19" s="46">
        <v>15.5</v>
      </c>
      <c r="G19" s="46">
        <v>9.8</v>
      </c>
      <c r="H19" s="46">
        <v>20.6</v>
      </c>
      <c r="I19" s="46">
        <v>30.6</v>
      </c>
      <c r="J19" s="46">
        <v>13</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859</v>
      </c>
      <c r="B2" s="179"/>
      <c r="C2" s="179"/>
    </row>
    <row r="3" spans="1:3" ht="12.75">
      <c r="A3" s="179" t="s">
        <v>860</v>
      </c>
      <c r="B3" s="179"/>
      <c r="C3" s="179"/>
    </row>
    <row r="4" spans="1:3" ht="12.75">
      <c r="A4" s="179" t="s">
        <v>304</v>
      </c>
      <c r="B4" s="179"/>
      <c r="C4" s="179"/>
    </row>
    <row r="6" spans="1:3" ht="12.75">
      <c r="A6" s="27" t="s">
        <v>677</v>
      </c>
      <c r="B6" s="27" t="s">
        <v>678</v>
      </c>
      <c r="C6" s="27" t="s">
        <v>679</v>
      </c>
    </row>
    <row r="7" spans="1:3" ht="12.75">
      <c r="A7" s="10" t="s">
        <v>296</v>
      </c>
      <c r="B7" s="8">
        <v>289</v>
      </c>
      <c r="C7" s="9">
        <v>11</v>
      </c>
    </row>
    <row r="8" spans="1:3" ht="12.75">
      <c r="A8" s="10" t="s">
        <v>402</v>
      </c>
      <c r="B8" s="8">
        <v>14</v>
      </c>
      <c r="C8" s="9">
        <v>0.5</v>
      </c>
    </row>
    <row r="9" spans="1:3" ht="12.75">
      <c r="A9" s="10" t="s">
        <v>403</v>
      </c>
      <c r="B9" s="8">
        <v>8</v>
      </c>
      <c r="C9" s="9">
        <v>0.3</v>
      </c>
    </row>
    <row r="10" spans="1:3" ht="12.75">
      <c r="A10" s="10" t="s">
        <v>297</v>
      </c>
      <c r="B10" s="8">
        <v>2013</v>
      </c>
      <c r="C10" s="9">
        <v>76.5</v>
      </c>
    </row>
    <row r="11" spans="1:3" ht="12.75">
      <c r="A11" s="10" t="s">
        <v>298</v>
      </c>
      <c r="B11" s="8">
        <v>18</v>
      </c>
      <c r="C11" s="9">
        <v>0.7</v>
      </c>
    </row>
    <row r="12" spans="1:3" ht="12.75">
      <c r="A12" s="10" t="s">
        <v>680</v>
      </c>
      <c r="B12" s="8">
        <v>202</v>
      </c>
      <c r="C12" s="9">
        <v>7.7</v>
      </c>
    </row>
    <row r="13" spans="1:3" ht="12.75">
      <c r="A13" s="10" t="s">
        <v>300</v>
      </c>
      <c r="B13" s="8">
        <v>89</v>
      </c>
      <c r="C13" s="9">
        <v>3.4</v>
      </c>
    </row>
    <row r="14" spans="1:3" ht="24" customHeight="1">
      <c r="A14" s="88" t="s">
        <v>301</v>
      </c>
      <c r="B14" s="89">
        <v>2633</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862</v>
      </c>
      <c r="B2" s="159"/>
      <c r="C2" s="159"/>
      <c r="D2" s="159"/>
      <c r="E2" s="159"/>
      <c r="F2" s="159"/>
      <c r="G2" s="159"/>
      <c r="H2" s="159"/>
      <c r="I2" s="159"/>
      <c r="J2" s="159"/>
      <c r="K2" s="159"/>
    </row>
    <row r="3" spans="1:11" ht="12.75">
      <c r="A3" s="159" t="s">
        <v>861</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19.2</v>
      </c>
      <c r="D8" s="87">
        <v>24.7</v>
      </c>
      <c r="E8" s="87">
        <v>14.6</v>
      </c>
      <c r="F8" s="87">
        <v>16.7</v>
      </c>
      <c r="G8" s="87">
        <v>21.8</v>
      </c>
      <c r="H8" s="87">
        <v>12.5</v>
      </c>
      <c r="I8" s="87">
        <v>38.8</v>
      </c>
      <c r="J8" s="87">
        <v>47.9</v>
      </c>
      <c r="K8" s="87">
        <v>30.8</v>
      </c>
    </row>
    <row r="9" spans="1:11" ht="12.75">
      <c r="A9" s="10"/>
      <c r="B9" s="7" t="s">
        <v>313</v>
      </c>
      <c r="C9" s="6">
        <v>17.7</v>
      </c>
      <c r="D9" s="6">
        <v>23.9</v>
      </c>
      <c r="E9" s="6">
        <v>12.7</v>
      </c>
      <c r="F9" s="6">
        <v>15.4</v>
      </c>
      <c r="G9" s="6">
        <v>20.6</v>
      </c>
      <c r="H9" s="6">
        <v>11.3</v>
      </c>
      <c r="I9" s="6">
        <v>36</v>
      </c>
      <c r="J9" s="6">
        <v>50.7</v>
      </c>
      <c r="K9" s="6">
        <v>23.1</v>
      </c>
    </row>
    <row r="10" spans="1:11" ht="12.75">
      <c r="A10" s="10"/>
      <c r="B10" s="7" t="s">
        <v>314</v>
      </c>
      <c r="C10" s="6">
        <v>18.7</v>
      </c>
      <c r="D10" s="6">
        <v>25.7</v>
      </c>
      <c r="E10" s="6">
        <v>12.9</v>
      </c>
      <c r="F10" s="6">
        <v>16.8</v>
      </c>
      <c r="G10" s="6">
        <v>23.1</v>
      </c>
      <c r="H10" s="6">
        <v>11.8</v>
      </c>
      <c r="I10" s="6">
        <v>33.1</v>
      </c>
      <c r="J10" s="6">
        <v>47.3</v>
      </c>
      <c r="K10" s="6">
        <v>20.7</v>
      </c>
    </row>
    <row r="11" spans="1:11" ht="12.75">
      <c r="A11" s="10"/>
      <c r="B11" s="7" t="s">
        <v>315</v>
      </c>
      <c r="C11" s="6">
        <v>17</v>
      </c>
      <c r="D11" s="6">
        <v>21.9</v>
      </c>
      <c r="E11" s="6">
        <v>13.2</v>
      </c>
      <c r="F11" s="6">
        <v>14.9</v>
      </c>
      <c r="G11" s="6">
        <v>19.4</v>
      </c>
      <c r="H11" s="6">
        <v>11.5</v>
      </c>
      <c r="I11" s="6">
        <v>34.2</v>
      </c>
      <c r="J11" s="6">
        <v>43.3</v>
      </c>
      <c r="K11" s="6">
        <v>26.5</v>
      </c>
    </row>
    <row r="12" spans="1:11" ht="12.75">
      <c r="A12" s="10"/>
      <c r="B12" s="7" t="s">
        <v>316</v>
      </c>
      <c r="C12" s="6">
        <v>13.3</v>
      </c>
      <c r="D12" s="6">
        <v>17.7</v>
      </c>
      <c r="E12" s="6">
        <v>10</v>
      </c>
      <c r="F12" s="6">
        <v>12</v>
      </c>
      <c r="G12" s="6">
        <v>15.7</v>
      </c>
      <c r="H12" s="6">
        <v>9.5</v>
      </c>
      <c r="I12" s="6">
        <v>22.9</v>
      </c>
      <c r="J12" s="6">
        <v>34</v>
      </c>
      <c r="K12" s="6">
        <v>13.7</v>
      </c>
    </row>
    <row r="13" spans="1:11" ht="12.75">
      <c r="A13" s="10"/>
      <c r="B13" s="10"/>
      <c r="C13" s="6"/>
      <c r="D13" s="6"/>
      <c r="E13" s="6"/>
      <c r="F13" s="6"/>
      <c r="G13" s="6"/>
      <c r="H13" s="6"/>
      <c r="I13" s="6"/>
      <c r="J13" s="9"/>
      <c r="K13" s="6"/>
    </row>
    <row r="14" spans="1:11" ht="12.75">
      <c r="A14" s="10"/>
      <c r="B14" s="7" t="s">
        <v>317</v>
      </c>
      <c r="C14" s="6">
        <v>14</v>
      </c>
      <c r="D14" s="6">
        <v>18.6</v>
      </c>
      <c r="E14" s="6">
        <v>10.6</v>
      </c>
      <c r="F14" s="6">
        <v>13</v>
      </c>
      <c r="G14" s="6">
        <v>17.1</v>
      </c>
      <c r="H14" s="6">
        <v>10</v>
      </c>
      <c r="I14" s="6">
        <v>21.8</v>
      </c>
      <c r="J14" s="6">
        <v>29.6</v>
      </c>
      <c r="K14" s="6">
        <v>15.1</v>
      </c>
    </row>
    <row r="15" spans="1:11" ht="12.75">
      <c r="A15" s="10"/>
      <c r="B15" s="7" t="s">
        <v>318</v>
      </c>
      <c r="C15" s="6">
        <v>15.7</v>
      </c>
      <c r="D15" s="6">
        <v>20.8</v>
      </c>
      <c r="E15" s="6">
        <v>12</v>
      </c>
      <c r="F15" s="6">
        <v>14.8</v>
      </c>
      <c r="G15" s="6">
        <v>19.5</v>
      </c>
      <c r="H15" s="6">
        <v>11.5</v>
      </c>
      <c r="I15" s="6">
        <v>22.2</v>
      </c>
      <c r="J15" s="6">
        <v>30.5</v>
      </c>
      <c r="K15" s="6">
        <v>15.4</v>
      </c>
    </row>
    <row r="16" spans="1:11" ht="12.75">
      <c r="A16" s="26" t="s">
        <v>338</v>
      </c>
      <c r="B16" s="7" t="s">
        <v>319</v>
      </c>
      <c r="C16" s="6">
        <v>12.2</v>
      </c>
      <c r="D16" s="6">
        <v>17.6</v>
      </c>
      <c r="E16" s="6">
        <v>8.2</v>
      </c>
      <c r="F16" s="6">
        <v>11.4</v>
      </c>
      <c r="G16" s="6">
        <v>16.4</v>
      </c>
      <c r="H16" s="6">
        <v>7.8</v>
      </c>
      <c r="I16" s="6">
        <v>17.8</v>
      </c>
      <c r="J16" s="6">
        <v>26.1</v>
      </c>
      <c r="K16" s="6">
        <v>11</v>
      </c>
    </row>
    <row r="17" spans="1:11" ht="12.75">
      <c r="A17" s="10"/>
      <c r="B17" s="7" t="s">
        <v>320</v>
      </c>
      <c r="C17" s="6">
        <v>14.1</v>
      </c>
      <c r="D17" s="6">
        <v>18.1</v>
      </c>
      <c r="E17" s="6">
        <v>11.2</v>
      </c>
      <c r="F17" s="6">
        <v>13.7</v>
      </c>
      <c r="G17" s="6">
        <v>17.6</v>
      </c>
      <c r="H17" s="6">
        <v>11</v>
      </c>
      <c r="I17" s="6">
        <v>16.2</v>
      </c>
      <c r="J17" s="6">
        <v>21.1</v>
      </c>
      <c r="K17" s="6">
        <v>12.3</v>
      </c>
    </row>
    <row r="18" spans="1:11" ht="12.75">
      <c r="A18" s="10"/>
      <c r="B18" s="7" t="s">
        <v>321</v>
      </c>
      <c r="C18" s="6">
        <v>9.6</v>
      </c>
      <c r="D18" s="6">
        <v>13.3</v>
      </c>
      <c r="E18" s="6">
        <v>7.1</v>
      </c>
      <c r="F18" s="6">
        <v>8.9</v>
      </c>
      <c r="G18" s="6">
        <v>12.3</v>
      </c>
      <c r="H18" s="6">
        <v>6.7</v>
      </c>
      <c r="I18" s="6">
        <v>14.4</v>
      </c>
      <c r="J18" s="6">
        <v>19.9</v>
      </c>
      <c r="K18" s="6">
        <v>9.8</v>
      </c>
    </row>
    <row r="19" spans="1:11" ht="12.75">
      <c r="A19" s="10"/>
      <c r="B19" s="10"/>
      <c r="C19" s="9"/>
      <c r="D19" s="6"/>
      <c r="E19" s="6"/>
      <c r="F19" s="6"/>
      <c r="G19" s="6"/>
      <c r="H19" s="6"/>
      <c r="I19" s="6"/>
      <c r="J19" s="6"/>
      <c r="K19" s="6"/>
    </row>
    <row r="20" spans="1:11" ht="12.75">
      <c r="A20" s="10"/>
      <c r="B20" s="7" t="s">
        <v>322</v>
      </c>
      <c r="C20" s="6">
        <v>11.7</v>
      </c>
      <c r="D20" s="6">
        <v>16.1</v>
      </c>
      <c r="E20" s="6">
        <v>8.6</v>
      </c>
      <c r="F20" s="6">
        <v>10.8</v>
      </c>
      <c r="G20" s="6">
        <v>14.5</v>
      </c>
      <c r="H20" s="6">
        <v>8.2</v>
      </c>
      <c r="I20" s="6">
        <v>18.8</v>
      </c>
      <c r="J20" s="6">
        <v>28.4</v>
      </c>
      <c r="K20" s="6">
        <v>11.2</v>
      </c>
    </row>
    <row r="21" spans="1:11" ht="12.75">
      <c r="A21" s="10"/>
      <c r="B21" s="7" t="s">
        <v>323</v>
      </c>
      <c r="C21" s="6">
        <v>10.2</v>
      </c>
      <c r="D21" s="6">
        <v>14.4</v>
      </c>
      <c r="E21" s="6">
        <v>7.4</v>
      </c>
      <c r="F21" s="6">
        <v>9.3</v>
      </c>
      <c r="G21" s="6">
        <v>13</v>
      </c>
      <c r="H21" s="6">
        <v>7</v>
      </c>
      <c r="I21" s="6">
        <v>16.6</v>
      </c>
      <c r="J21" s="6">
        <v>24.8</v>
      </c>
      <c r="K21" s="6">
        <v>10.3</v>
      </c>
    </row>
    <row r="22" spans="1:11" ht="12.75">
      <c r="A22" s="10"/>
      <c r="B22" s="7" t="s">
        <v>324</v>
      </c>
      <c r="C22" s="6">
        <v>10.1</v>
      </c>
      <c r="D22" s="6">
        <v>14.4</v>
      </c>
      <c r="E22" s="6">
        <v>7.4</v>
      </c>
      <c r="F22" s="6">
        <v>9.5</v>
      </c>
      <c r="G22" s="6">
        <v>13.6</v>
      </c>
      <c r="H22" s="6">
        <v>7</v>
      </c>
      <c r="I22" s="6">
        <v>14.2</v>
      </c>
      <c r="J22" s="6">
        <v>20.1</v>
      </c>
      <c r="K22" s="6">
        <v>9.8</v>
      </c>
    </row>
    <row r="23" spans="1:11" ht="12.75">
      <c r="A23" s="10"/>
      <c r="B23" s="7" t="s">
        <v>325</v>
      </c>
      <c r="C23" s="6">
        <v>12</v>
      </c>
      <c r="D23" s="6">
        <v>16.8</v>
      </c>
      <c r="E23" s="6">
        <v>8.8</v>
      </c>
      <c r="F23" s="6">
        <v>11.3</v>
      </c>
      <c r="G23" s="6">
        <v>15.5</v>
      </c>
      <c r="H23" s="6">
        <v>8.4</v>
      </c>
      <c r="I23" s="6">
        <v>17.4</v>
      </c>
      <c r="J23" s="6">
        <v>25.9</v>
      </c>
      <c r="K23" s="6">
        <v>10.9</v>
      </c>
    </row>
    <row r="24" spans="1:11" ht="12.75">
      <c r="A24" s="10"/>
      <c r="B24" s="7" t="s">
        <v>326</v>
      </c>
      <c r="C24" s="6">
        <v>12</v>
      </c>
      <c r="D24" s="6">
        <v>16.8</v>
      </c>
      <c r="E24" s="6">
        <v>8.8</v>
      </c>
      <c r="F24" s="6">
        <v>11.3</v>
      </c>
      <c r="G24" s="6">
        <v>15.9</v>
      </c>
      <c r="H24" s="6">
        <v>8.3</v>
      </c>
      <c r="I24" s="6">
        <v>17.3</v>
      </c>
      <c r="J24" s="6">
        <v>23.7</v>
      </c>
      <c r="K24" s="6">
        <v>12.4</v>
      </c>
    </row>
    <row r="25" spans="1:11" ht="12.75">
      <c r="A25" s="10"/>
      <c r="B25" s="10"/>
      <c r="C25" s="6"/>
      <c r="D25" s="6"/>
      <c r="E25" s="6"/>
      <c r="F25" s="6"/>
      <c r="G25" s="6"/>
      <c r="H25" s="6"/>
      <c r="I25" s="6"/>
      <c r="J25" s="6"/>
      <c r="K25" s="9"/>
    </row>
    <row r="26" spans="1:11" ht="12.75">
      <c r="A26" s="10"/>
      <c r="B26" s="7" t="s">
        <v>327</v>
      </c>
      <c r="C26" s="6">
        <v>12.4</v>
      </c>
      <c r="D26" s="6">
        <v>16.8</v>
      </c>
      <c r="E26" s="6">
        <v>9.4</v>
      </c>
      <c r="F26" s="6">
        <v>11.8</v>
      </c>
      <c r="G26" s="6">
        <v>16.2</v>
      </c>
      <c r="H26" s="6">
        <v>8.9</v>
      </c>
      <c r="I26" s="6">
        <v>15.9</v>
      </c>
      <c r="J26" s="6">
        <v>21</v>
      </c>
      <c r="K26" s="6">
        <v>12</v>
      </c>
    </row>
    <row r="27" spans="1:11" ht="12.75">
      <c r="A27" s="10"/>
      <c r="B27" s="7" t="s">
        <v>328</v>
      </c>
      <c r="C27" s="6">
        <v>13.7</v>
      </c>
      <c r="D27" s="6">
        <v>18.1</v>
      </c>
      <c r="E27" s="6">
        <v>10.7</v>
      </c>
      <c r="F27" s="6">
        <v>12.9</v>
      </c>
      <c r="G27" s="6">
        <v>17.3</v>
      </c>
      <c r="H27" s="6">
        <v>10.1</v>
      </c>
      <c r="I27" s="6">
        <v>18.3</v>
      </c>
      <c r="J27" s="6">
        <v>23.6</v>
      </c>
      <c r="K27" s="6">
        <v>14.4</v>
      </c>
    </row>
    <row r="28" spans="1:11" ht="12.75">
      <c r="A28" s="10"/>
      <c r="B28" s="7" t="s">
        <v>329</v>
      </c>
      <c r="C28" s="6">
        <v>12.8</v>
      </c>
      <c r="D28" s="6">
        <v>16.3</v>
      </c>
      <c r="E28" s="6">
        <v>10.3</v>
      </c>
      <c r="F28" s="6">
        <v>11.9</v>
      </c>
      <c r="G28" s="6">
        <v>15.2</v>
      </c>
      <c r="H28" s="6">
        <v>9.8</v>
      </c>
      <c r="I28" s="6">
        <v>18.5</v>
      </c>
      <c r="J28" s="6">
        <v>25</v>
      </c>
      <c r="K28" s="6">
        <v>13.7</v>
      </c>
    </row>
    <row r="29" spans="1:11" ht="12.75">
      <c r="A29" s="10"/>
      <c r="B29" s="7" t="s">
        <v>330</v>
      </c>
      <c r="C29" s="6">
        <v>13.6</v>
      </c>
      <c r="D29" s="6">
        <v>17.9</v>
      </c>
      <c r="E29" s="6">
        <v>10.7</v>
      </c>
      <c r="F29" s="6">
        <v>12.9</v>
      </c>
      <c r="G29" s="6">
        <v>17</v>
      </c>
      <c r="H29" s="6">
        <v>10.2</v>
      </c>
      <c r="I29" s="6">
        <v>18</v>
      </c>
      <c r="J29" s="6">
        <v>24.5</v>
      </c>
      <c r="K29" s="6">
        <v>13.3</v>
      </c>
    </row>
    <row r="30" spans="1:11" ht="12.75">
      <c r="A30" s="10"/>
      <c r="B30" s="7" t="s">
        <v>331</v>
      </c>
      <c r="C30" s="6">
        <v>13.1</v>
      </c>
      <c r="D30" s="6">
        <v>17.2</v>
      </c>
      <c r="E30" s="6">
        <v>10.2</v>
      </c>
      <c r="F30" s="6">
        <v>12.1</v>
      </c>
      <c r="G30" s="6">
        <v>15.5</v>
      </c>
      <c r="H30" s="6">
        <v>9.8</v>
      </c>
      <c r="I30" s="6">
        <v>19.9</v>
      </c>
      <c r="J30" s="6">
        <v>29.4</v>
      </c>
      <c r="K30" s="6">
        <v>12.5</v>
      </c>
    </row>
    <row r="31" spans="1:11" ht="12.75">
      <c r="A31" s="42"/>
      <c r="B31" s="42"/>
      <c r="C31" s="91"/>
      <c r="D31" s="91"/>
      <c r="E31" s="91"/>
      <c r="F31" s="91"/>
      <c r="G31" s="91"/>
      <c r="H31" s="91"/>
      <c r="I31" s="91"/>
      <c r="J31" s="91"/>
      <c r="K31" s="91"/>
    </row>
    <row r="32" spans="1:11" ht="12.75">
      <c r="A32" s="10"/>
      <c r="B32" s="7" t="s">
        <v>312</v>
      </c>
      <c r="C32" s="87">
        <v>22.1</v>
      </c>
      <c r="D32" s="87">
        <v>28.8</v>
      </c>
      <c r="E32" s="87">
        <v>16.7</v>
      </c>
      <c r="F32" s="87">
        <v>19.8</v>
      </c>
      <c r="G32" s="87">
        <v>26</v>
      </c>
      <c r="H32" s="87">
        <v>15</v>
      </c>
      <c r="I32" s="87">
        <v>38.1</v>
      </c>
      <c r="J32" s="87">
        <v>50.1</v>
      </c>
      <c r="K32" s="87">
        <v>27.9</v>
      </c>
    </row>
    <row r="33" spans="1:11" ht="12.75">
      <c r="A33" s="10"/>
      <c r="B33" s="7" t="s">
        <v>313</v>
      </c>
      <c r="C33" s="6">
        <v>19.2</v>
      </c>
      <c r="D33" s="6">
        <v>25.1</v>
      </c>
      <c r="E33" s="6">
        <v>14.6</v>
      </c>
      <c r="F33" s="6">
        <v>17.5</v>
      </c>
      <c r="G33" s="6">
        <v>22.8</v>
      </c>
      <c r="H33" s="6">
        <v>13.4</v>
      </c>
      <c r="I33" s="6">
        <v>31.6</v>
      </c>
      <c r="J33" s="6">
        <v>42.2</v>
      </c>
      <c r="K33" s="6">
        <v>22.6</v>
      </c>
    </row>
    <row r="34" spans="1:11" ht="12.75">
      <c r="A34" s="10"/>
      <c r="B34" s="7" t="s">
        <v>314</v>
      </c>
      <c r="C34" s="6">
        <v>20.7</v>
      </c>
      <c r="D34" s="6">
        <v>27.5</v>
      </c>
      <c r="E34" s="6">
        <v>15.5</v>
      </c>
      <c r="F34" s="6">
        <v>19</v>
      </c>
      <c r="G34" s="6">
        <v>25.3</v>
      </c>
      <c r="H34" s="6">
        <v>14.4</v>
      </c>
      <c r="I34" s="6">
        <v>32.4</v>
      </c>
      <c r="J34" s="6">
        <v>44.3</v>
      </c>
      <c r="K34" s="6">
        <v>22.6</v>
      </c>
    </row>
    <row r="35" spans="1:11" ht="12.75">
      <c r="A35" s="10"/>
      <c r="B35" s="7" t="s">
        <v>315</v>
      </c>
      <c r="C35" s="6">
        <v>19.9</v>
      </c>
      <c r="D35" s="6">
        <v>26.4</v>
      </c>
      <c r="E35" s="6">
        <v>15</v>
      </c>
      <c r="F35" s="6">
        <v>18.3</v>
      </c>
      <c r="G35" s="6">
        <v>24.4</v>
      </c>
      <c r="H35" s="6">
        <v>13.9</v>
      </c>
      <c r="I35" s="6">
        <v>31</v>
      </c>
      <c r="J35" s="6">
        <v>42</v>
      </c>
      <c r="K35" s="6">
        <v>22.2</v>
      </c>
    </row>
    <row r="36" spans="1:11" ht="12.75">
      <c r="A36" s="10"/>
      <c r="B36" s="7" t="s">
        <v>316</v>
      </c>
      <c r="C36" s="6">
        <v>16.8</v>
      </c>
      <c r="D36" s="6">
        <v>22.4</v>
      </c>
      <c r="E36" s="6">
        <v>12.6</v>
      </c>
      <c r="F36" s="6">
        <v>15.6</v>
      </c>
      <c r="G36" s="6">
        <v>20.8</v>
      </c>
      <c r="H36" s="6">
        <v>11.8</v>
      </c>
      <c r="I36" s="6">
        <v>25.1</v>
      </c>
      <c r="J36" s="6">
        <v>34.9</v>
      </c>
      <c r="K36" s="6">
        <v>17.2</v>
      </c>
    </row>
    <row r="37" spans="1:11" ht="12.75">
      <c r="A37" s="10"/>
      <c r="B37" s="10"/>
      <c r="C37" s="6"/>
      <c r="D37" s="9"/>
      <c r="E37" s="6"/>
      <c r="F37" s="6"/>
      <c r="G37" s="6"/>
      <c r="H37" s="6"/>
      <c r="I37" s="6"/>
      <c r="J37" s="6"/>
      <c r="K37" s="6"/>
    </row>
    <row r="38" spans="1:11" ht="12.75">
      <c r="A38" s="10"/>
      <c r="B38" s="7" t="s">
        <v>317</v>
      </c>
      <c r="C38" s="6">
        <v>16.4</v>
      </c>
      <c r="D38" s="6">
        <v>22.2</v>
      </c>
      <c r="E38" s="6">
        <v>12.1</v>
      </c>
      <c r="F38" s="6">
        <v>15.4</v>
      </c>
      <c r="G38" s="6">
        <v>20.8</v>
      </c>
      <c r="H38" s="6">
        <v>11.5</v>
      </c>
      <c r="I38" s="6">
        <v>23.6</v>
      </c>
      <c r="J38" s="6">
        <v>33.4</v>
      </c>
      <c r="K38" s="6">
        <v>15.8</v>
      </c>
    </row>
    <row r="39" spans="1:11" ht="12.75">
      <c r="A39" s="10"/>
      <c r="B39" s="7" t="s">
        <v>318</v>
      </c>
      <c r="C39" s="6">
        <v>17.1</v>
      </c>
      <c r="D39" s="6">
        <v>22.9</v>
      </c>
      <c r="E39" s="6">
        <v>13</v>
      </c>
      <c r="F39" s="6">
        <v>16.1</v>
      </c>
      <c r="G39" s="6">
        <v>21.5</v>
      </c>
      <c r="H39" s="6">
        <v>12.4</v>
      </c>
      <c r="I39" s="6">
        <v>24</v>
      </c>
      <c r="J39" s="6">
        <v>33.5</v>
      </c>
      <c r="K39" s="6">
        <v>16.5</v>
      </c>
    </row>
    <row r="40" spans="1:11" ht="12.75">
      <c r="A40" s="26" t="s">
        <v>339</v>
      </c>
      <c r="B40" s="7" t="s">
        <v>319</v>
      </c>
      <c r="C40" s="6">
        <v>13.9</v>
      </c>
      <c r="D40" s="6">
        <v>19.1</v>
      </c>
      <c r="E40" s="6">
        <v>10.2</v>
      </c>
      <c r="F40" s="6">
        <v>13</v>
      </c>
      <c r="G40" s="6">
        <v>17.8</v>
      </c>
      <c r="H40" s="6">
        <v>9.6</v>
      </c>
      <c r="I40" s="6">
        <v>20.6</v>
      </c>
      <c r="J40" s="6">
        <v>29.5</v>
      </c>
      <c r="K40" s="6">
        <v>13.6</v>
      </c>
    </row>
    <row r="41" spans="1:11" ht="12.75">
      <c r="A41" s="10"/>
      <c r="B41" s="7" t="s">
        <v>320</v>
      </c>
      <c r="C41" s="6">
        <v>15.1</v>
      </c>
      <c r="D41" s="6">
        <v>20.6</v>
      </c>
      <c r="E41" s="6">
        <v>11.3</v>
      </c>
      <c r="F41" s="6">
        <v>14.2</v>
      </c>
      <c r="G41" s="6">
        <v>19.3</v>
      </c>
      <c r="H41" s="6">
        <v>10.7</v>
      </c>
      <c r="I41" s="6">
        <v>21.4</v>
      </c>
      <c r="J41" s="6">
        <v>30.8</v>
      </c>
      <c r="K41" s="6">
        <v>14.2</v>
      </c>
    </row>
    <row r="42" spans="1:11" ht="12.75">
      <c r="A42" s="10"/>
      <c r="B42" s="7" t="s">
        <v>321</v>
      </c>
      <c r="C42" s="6">
        <v>11.2</v>
      </c>
      <c r="D42" s="6">
        <v>15.4</v>
      </c>
      <c r="E42" s="6">
        <v>8.2</v>
      </c>
      <c r="F42" s="6">
        <v>10.5</v>
      </c>
      <c r="G42" s="6">
        <v>14.4</v>
      </c>
      <c r="H42" s="6">
        <v>7.8</v>
      </c>
      <c r="I42" s="6">
        <v>15.8</v>
      </c>
      <c r="J42" s="6">
        <v>22.8</v>
      </c>
      <c r="K42" s="6">
        <v>10.5</v>
      </c>
    </row>
    <row r="43" spans="1:11" ht="12.75">
      <c r="A43" s="10"/>
      <c r="B43" s="10"/>
      <c r="C43" s="6"/>
      <c r="D43" s="6"/>
      <c r="E43" s="6"/>
      <c r="F43" s="6"/>
      <c r="G43" s="6"/>
      <c r="H43" s="6"/>
      <c r="I43" s="6"/>
      <c r="J43" s="6"/>
      <c r="K43" s="6"/>
    </row>
    <row r="44" spans="1:11" ht="12.75">
      <c r="A44" s="10"/>
      <c r="B44" s="7" t="s">
        <v>322</v>
      </c>
      <c r="C44" s="6">
        <v>12.9</v>
      </c>
      <c r="D44" s="6">
        <v>17.4</v>
      </c>
      <c r="E44" s="6">
        <v>9.8</v>
      </c>
      <c r="F44" s="6">
        <v>12.2</v>
      </c>
      <c r="G44" s="6">
        <v>16.2</v>
      </c>
      <c r="H44" s="6">
        <v>9.4</v>
      </c>
      <c r="I44" s="6">
        <v>18</v>
      </c>
      <c r="J44" s="6">
        <v>26.1</v>
      </c>
      <c r="K44" s="6">
        <v>11.9</v>
      </c>
    </row>
    <row r="45" spans="1:11" ht="12.75">
      <c r="A45" s="10"/>
      <c r="B45" s="7" t="s">
        <v>323</v>
      </c>
      <c r="C45" s="6">
        <v>12.3</v>
      </c>
      <c r="D45" s="6">
        <v>16.6</v>
      </c>
      <c r="E45" s="6">
        <v>9.2</v>
      </c>
      <c r="F45" s="6">
        <v>11.6</v>
      </c>
      <c r="G45" s="6">
        <v>15.6</v>
      </c>
      <c r="H45" s="6">
        <v>9</v>
      </c>
      <c r="I45" s="6">
        <v>16.3</v>
      </c>
      <c r="J45" s="6">
        <v>24</v>
      </c>
      <c r="K45" s="6">
        <v>10.5</v>
      </c>
    </row>
    <row r="46" spans="1:11" ht="12.75">
      <c r="A46" s="10"/>
      <c r="B46" s="7" t="s">
        <v>324</v>
      </c>
      <c r="C46" s="6">
        <v>10.9</v>
      </c>
      <c r="D46" s="6">
        <v>15.2</v>
      </c>
      <c r="E46" s="6">
        <v>8</v>
      </c>
      <c r="F46" s="6">
        <v>10.3</v>
      </c>
      <c r="G46" s="6">
        <v>14.3</v>
      </c>
      <c r="H46" s="6">
        <v>7.6</v>
      </c>
      <c r="I46" s="6">
        <v>14.4</v>
      </c>
      <c r="J46" s="6">
        <v>21.1</v>
      </c>
      <c r="K46" s="6">
        <v>9.5</v>
      </c>
    </row>
    <row r="47" spans="1:11" ht="12.75">
      <c r="A47" s="10"/>
      <c r="B47" s="7" t="s">
        <v>325</v>
      </c>
      <c r="C47" s="6">
        <v>11.8</v>
      </c>
      <c r="D47" s="6">
        <v>16.2</v>
      </c>
      <c r="E47" s="6">
        <v>8.8</v>
      </c>
      <c r="F47" s="6">
        <v>11.3</v>
      </c>
      <c r="G47" s="6">
        <v>15.3</v>
      </c>
      <c r="H47" s="6">
        <v>8.6</v>
      </c>
      <c r="I47" s="6">
        <v>14.9</v>
      </c>
      <c r="J47" s="6">
        <v>22.1</v>
      </c>
      <c r="K47" s="6">
        <v>9.6</v>
      </c>
    </row>
    <row r="48" spans="1:11" ht="12.75">
      <c r="A48" s="10"/>
      <c r="B48" s="7" t="s">
        <v>326</v>
      </c>
      <c r="C48" s="6">
        <v>12.2</v>
      </c>
      <c r="D48" s="6">
        <v>16.7</v>
      </c>
      <c r="E48" s="6">
        <v>9.1</v>
      </c>
      <c r="F48" s="6">
        <v>11.6</v>
      </c>
      <c r="G48" s="6">
        <v>15.8</v>
      </c>
      <c r="H48" s="6">
        <v>8.8</v>
      </c>
      <c r="I48" s="6">
        <v>15.8</v>
      </c>
      <c r="J48" s="6">
        <v>23</v>
      </c>
      <c r="K48" s="6">
        <v>10.5</v>
      </c>
    </row>
    <row r="49" spans="1:11" ht="12.75">
      <c r="A49" s="10"/>
      <c r="B49" s="10"/>
      <c r="C49" s="6"/>
      <c r="D49" s="6"/>
      <c r="E49" s="6"/>
      <c r="F49" s="6"/>
      <c r="G49" s="6"/>
      <c r="H49" s="6"/>
      <c r="I49" s="6"/>
      <c r="J49" s="6"/>
      <c r="K49" s="6"/>
    </row>
    <row r="50" spans="1:11" ht="12.75">
      <c r="A50" s="10"/>
      <c r="B50" s="7" t="s">
        <v>327</v>
      </c>
      <c r="C50" s="6">
        <v>13.4</v>
      </c>
      <c r="D50" s="6">
        <v>18.2</v>
      </c>
      <c r="E50" s="6">
        <v>10.1</v>
      </c>
      <c r="F50" s="6">
        <v>12.8</v>
      </c>
      <c r="G50" s="6">
        <v>17.4</v>
      </c>
      <c r="H50" s="6">
        <v>9.8</v>
      </c>
      <c r="I50" s="6">
        <v>16.8</v>
      </c>
      <c r="J50" s="6">
        <v>24.2</v>
      </c>
      <c r="K50" s="6">
        <v>11.4</v>
      </c>
    </row>
    <row r="51" spans="1:11" ht="12.75">
      <c r="A51" s="10"/>
      <c r="B51" s="7" t="s">
        <v>328</v>
      </c>
      <c r="C51" s="6">
        <v>13.5</v>
      </c>
      <c r="D51" s="6">
        <v>18.4</v>
      </c>
      <c r="E51" s="6">
        <v>10.3</v>
      </c>
      <c r="F51" s="6">
        <v>12.9</v>
      </c>
      <c r="G51" s="6">
        <v>17.5</v>
      </c>
      <c r="H51" s="6">
        <v>9.9</v>
      </c>
      <c r="I51" s="6">
        <v>17.1</v>
      </c>
      <c r="J51" s="6">
        <v>24.3</v>
      </c>
      <c r="K51" s="6">
        <v>11.8</v>
      </c>
    </row>
    <row r="52" spans="1:11" ht="12.75">
      <c r="A52" s="10"/>
      <c r="B52" s="7" t="s">
        <v>329</v>
      </c>
      <c r="C52" s="6">
        <v>13.1</v>
      </c>
      <c r="D52" s="6">
        <v>17.7</v>
      </c>
      <c r="E52" s="6">
        <v>10</v>
      </c>
      <c r="F52" s="6">
        <v>12.5</v>
      </c>
      <c r="G52" s="6">
        <v>16.8</v>
      </c>
      <c r="H52" s="6">
        <v>9.7</v>
      </c>
      <c r="I52" s="6">
        <v>16.4</v>
      </c>
      <c r="J52" s="6">
        <v>23.5</v>
      </c>
      <c r="K52" s="6">
        <v>11.1</v>
      </c>
    </row>
    <row r="53" spans="1:11" ht="12.75">
      <c r="A53" s="10"/>
      <c r="B53" s="7" t="s">
        <v>330</v>
      </c>
      <c r="C53" s="6">
        <v>14.2</v>
      </c>
      <c r="D53" s="6">
        <v>18.9</v>
      </c>
      <c r="E53" s="6">
        <v>11</v>
      </c>
      <c r="F53" s="6">
        <v>13.6</v>
      </c>
      <c r="G53" s="6">
        <v>18</v>
      </c>
      <c r="H53" s="6">
        <v>10.7</v>
      </c>
      <c r="I53" s="6">
        <v>17.5</v>
      </c>
      <c r="J53" s="6">
        <v>24.6</v>
      </c>
      <c r="K53" s="6">
        <v>12.1</v>
      </c>
    </row>
    <row r="54" spans="1:11" ht="12.75">
      <c r="A54" s="42"/>
      <c r="B54" s="4" t="s">
        <v>331</v>
      </c>
      <c r="C54" s="91">
        <v>13.3</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ustomHeight="1">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F21"/>
  <sheetViews>
    <sheetView workbookViewId="0" topLeftCell="A1">
      <selection activeCell="A3" sqref="A3:D3"/>
    </sheetView>
  </sheetViews>
  <sheetFormatPr defaultColWidth="7.69921875" defaultRowHeight="19.5"/>
  <cols>
    <col min="1" max="1" width="8.5" style="2" customWidth="1"/>
    <col min="2" max="2" width="40.5" style="2" customWidth="1"/>
    <col min="3" max="3" width="5.296875" style="2" customWidth="1"/>
    <col min="4" max="5" width="7.69921875" style="2" customWidth="1"/>
    <col min="6" max="6" width="8.5" style="2" customWidth="1"/>
    <col min="7" max="16384" width="7.69921875" style="2" customWidth="1"/>
  </cols>
  <sheetData>
    <row r="1" ht="12.75">
      <c r="A1" s="38"/>
    </row>
    <row r="2" spans="1:6" ht="12.75">
      <c r="A2" s="159" t="s">
        <v>27</v>
      </c>
      <c r="B2" s="159"/>
      <c r="C2" s="159"/>
      <c r="D2" s="159"/>
      <c r="F2" s="38"/>
    </row>
    <row r="3" spans="1:4" ht="12.75">
      <c r="A3" s="159" t="s">
        <v>281</v>
      </c>
      <c r="B3" s="159"/>
      <c r="C3" s="159"/>
      <c r="D3" s="159"/>
    </row>
    <row r="4" spans="1:4" ht="12.75">
      <c r="A4" s="159" t="s">
        <v>304</v>
      </c>
      <c r="B4" s="159"/>
      <c r="C4" s="159"/>
      <c r="D4" s="159"/>
    </row>
    <row r="6" spans="1:4" ht="38.25">
      <c r="A6" s="34" t="s">
        <v>683</v>
      </c>
      <c r="B6" s="51" t="s">
        <v>460</v>
      </c>
      <c r="C6" s="34" t="s">
        <v>684</v>
      </c>
      <c r="D6" s="51" t="s">
        <v>679</v>
      </c>
    </row>
    <row r="7" spans="1:4" ht="12.75">
      <c r="A7" s="103" t="s">
        <v>282</v>
      </c>
      <c r="B7" s="104" t="s">
        <v>283</v>
      </c>
      <c r="C7" s="105">
        <v>2235</v>
      </c>
      <c r="D7" s="87">
        <v>84.8841625522218</v>
      </c>
    </row>
    <row r="8" spans="1:4" ht="12.75">
      <c r="A8" s="10"/>
      <c r="B8" s="10"/>
      <c r="C8" s="5"/>
      <c r="D8" s="6"/>
    </row>
    <row r="9" spans="1:4" ht="12.75">
      <c r="A9" s="7" t="s">
        <v>284</v>
      </c>
      <c r="B9" s="26" t="s">
        <v>285</v>
      </c>
      <c r="C9" s="5">
        <v>168</v>
      </c>
      <c r="D9" s="6">
        <v>6.380554500569692</v>
      </c>
    </row>
    <row r="10" spans="1:4" ht="12.75">
      <c r="A10" s="10"/>
      <c r="B10" s="10"/>
      <c r="C10" s="5"/>
      <c r="D10" s="6"/>
    </row>
    <row r="11" spans="1:4" ht="12.75">
      <c r="A11" s="7" t="s">
        <v>286</v>
      </c>
      <c r="B11" s="26" t="s">
        <v>287</v>
      </c>
      <c r="C11" s="5">
        <v>152</v>
      </c>
      <c r="D11" s="6">
        <v>5.772882643372579</v>
      </c>
    </row>
    <row r="12" spans="1:4" ht="12.75">
      <c r="A12" s="10"/>
      <c r="B12" s="10"/>
      <c r="C12" s="10"/>
      <c r="D12" s="10"/>
    </row>
    <row r="13" spans="1:4" ht="12.75">
      <c r="A13" s="7" t="s">
        <v>288</v>
      </c>
      <c r="B13" s="26" t="s">
        <v>289</v>
      </c>
      <c r="C13" s="5">
        <v>59</v>
      </c>
      <c r="D13" s="6">
        <v>2.2407899734143566</v>
      </c>
    </row>
    <row r="14" spans="1:4" ht="12.75">
      <c r="A14" s="10"/>
      <c r="B14" s="10"/>
      <c r="C14" s="5"/>
      <c r="D14" s="6"/>
    </row>
    <row r="15" spans="1:4" ht="12.75">
      <c r="A15" s="7" t="s">
        <v>290</v>
      </c>
      <c r="B15" s="26" t="s">
        <v>291</v>
      </c>
      <c r="C15" s="5">
        <v>19</v>
      </c>
      <c r="D15" s="6">
        <v>0.7216103304215724</v>
      </c>
    </row>
    <row r="16" spans="1:4" ht="24" customHeight="1">
      <c r="A16" s="97"/>
      <c r="B16" s="116" t="s">
        <v>301</v>
      </c>
      <c r="C16" s="110">
        <v>2633</v>
      </c>
      <c r="D16" s="108">
        <v>100</v>
      </c>
    </row>
    <row r="18" spans="1:4" ht="27.75" customHeight="1">
      <c r="A18" s="170" t="s">
        <v>687</v>
      </c>
      <c r="B18" s="154"/>
      <c r="C18" s="154"/>
      <c r="D18" s="154"/>
    </row>
    <row r="20" ht="12.75">
      <c r="A20" s="22" t="s">
        <v>384</v>
      </c>
    </row>
    <row r="21" ht="12.75">
      <c r="A21" s="22"/>
    </row>
  </sheetData>
  <mergeCells count="4">
    <mergeCell ref="A4:D4"/>
    <mergeCell ref="A3:D3"/>
    <mergeCell ref="A2:D2"/>
    <mergeCell ref="A18:D18"/>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864</v>
      </c>
      <c r="B2" s="159"/>
      <c r="C2" s="159"/>
      <c r="D2" s="159"/>
      <c r="E2" s="159"/>
      <c r="F2" s="159"/>
      <c r="G2" s="159"/>
      <c r="H2" s="159"/>
      <c r="I2" s="159"/>
      <c r="J2" s="159"/>
      <c r="K2" s="159"/>
      <c r="L2" s="159"/>
      <c r="M2" s="159"/>
    </row>
    <row r="3" spans="1:13" ht="12.75">
      <c r="A3" s="159" t="s">
        <v>863</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v>
      </c>
      <c r="C9" s="5">
        <v>1</v>
      </c>
      <c r="D9" s="29" t="s">
        <v>369</v>
      </c>
      <c r="E9" s="5">
        <v>1</v>
      </c>
      <c r="F9" s="5">
        <v>1</v>
      </c>
      <c r="G9" s="29" t="s">
        <v>369</v>
      </c>
      <c r="H9" s="29" t="s">
        <v>369</v>
      </c>
      <c r="I9" s="29" t="s">
        <v>369</v>
      </c>
      <c r="J9" s="29" t="s">
        <v>369</v>
      </c>
      <c r="K9" s="29" t="s">
        <v>369</v>
      </c>
      <c r="L9" s="29" t="s">
        <v>369</v>
      </c>
      <c r="M9" s="29" t="s">
        <v>369</v>
      </c>
    </row>
    <row r="10" spans="1:13" ht="12.75">
      <c r="A10" s="26" t="s">
        <v>429</v>
      </c>
      <c r="B10" s="5">
        <v>1</v>
      </c>
      <c r="C10" s="29" t="s">
        <v>369</v>
      </c>
      <c r="D10" s="5">
        <v>1</v>
      </c>
      <c r="E10" s="5">
        <v>1</v>
      </c>
      <c r="F10" s="29" t="s">
        <v>369</v>
      </c>
      <c r="G10" s="5">
        <v>1</v>
      </c>
      <c r="H10" s="29" t="s">
        <v>369</v>
      </c>
      <c r="I10" s="29" t="s">
        <v>369</v>
      </c>
      <c r="J10" s="29" t="s">
        <v>369</v>
      </c>
      <c r="K10" s="29" t="s">
        <v>369</v>
      </c>
      <c r="L10" s="29" t="s">
        <v>369</v>
      </c>
      <c r="M10" s="29" t="s">
        <v>369</v>
      </c>
    </row>
    <row r="11" spans="1:13" ht="12.75">
      <c r="A11" s="26" t="s">
        <v>430</v>
      </c>
      <c r="B11" s="5">
        <v>1</v>
      </c>
      <c r="C11" s="29" t="s">
        <v>369</v>
      </c>
      <c r="D11" s="5">
        <v>1</v>
      </c>
      <c r="E11" s="5">
        <v>1</v>
      </c>
      <c r="F11" s="29" t="s">
        <v>369</v>
      </c>
      <c r="G11" s="5">
        <v>1</v>
      </c>
      <c r="H11" s="29" t="s">
        <v>369</v>
      </c>
      <c r="I11" s="29" t="s">
        <v>369</v>
      </c>
      <c r="J11" s="29" t="s">
        <v>369</v>
      </c>
      <c r="K11" s="29" t="s">
        <v>369</v>
      </c>
      <c r="L11" s="29" t="s">
        <v>369</v>
      </c>
      <c r="M11" s="29" t="s">
        <v>369</v>
      </c>
    </row>
    <row r="12" spans="1:13" ht="12.75">
      <c r="A12" s="26" t="s">
        <v>407</v>
      </c>
      <c r="B12" s="29" t="s">
        <v>369</v>
      </c>
      <c r="C12" s="29" t="s">
        <v>369</v>
      </c>
      <c r="D12" s="29" t="s">
        <v>369</v>
      </c>
      <c r="E12" s="29" t="s">
        <v>369</v>
      </c>
      <c r="F12" s="29" t="s">
        <v>369</v>
      </c>
      <c r="G12" s="29" t="s">
        <v>369</v>
      </c>
      <c r="H12" s="29" t="s">
        <v>369</v>
      </c>
      <c r="I12" s="29" t="s">
        <v>369</v>
      </c>
      <c r="J12" s="29" t="s">
        <v>369</v>
      </c>
      <c r="K12" s="29" t="s">
        <v>369</v>
      </c>
      <c r="L12" s="29" t="s">
        <v>369</v>
      </c>
      <c r="M12" s="29" t="s">
        <v>369</v>
      </c>
    </row>
    <row r="13" spans="1:13" ht="12.75">
      <c r="A13" s="26" t="s">
        <v>408</v>
      </c>
      <c r="B13" s="5">
        <v>1</v>
      </c>
      <c r="C13" s="29" t="s">
        <v>369</v>
      </c>
      <c r="D13" s="5">
        <v>1</v>
      </c>
      <c r="E13" s="29" t="s">
        <v>369</v>
      </c>
      <c r="F13" s="29" t="s">
        <v>369</v>
      </c>
      <c r="G13" s="29" t="s">
        <v>369</v>
      </c>
      <c r="H13" s="5">
        <v>1</v>
      </c>
      <c r="I13" s="29" t="s">
        <v>369</v>
      </c>
      <c r="J13" s="5">
        <v>1</v>
      </c>
      <c r="K13" s="29" t="s">
        <v>369</v>
      </c>
      <c r="L13" s="29" t="s">
        <v>369</v>
      </c>
      <c r="M13" s="29" t="s">
        <v>369</v>
      </c>
    </row>
    <row r="14" spans="1:13" ht="12.75">
      <c r="A14" s="26" t="s">
        <v>409</v>
      </c>
      <c r="B14" s="5">
        <v>6</v>
      </c>
      <c r="C14" s="5">
        <v>4</v>
      </c>
      <c r="D14" s="5">
        <v>2</v>
      </c>
      <c r="E14" s="5">
        <v>4</v>
      </c>
      <c r="F14" s="5">
        <v>3</v>
      </c>
      <c r="G14" s="5">
        <v>1</v>
      </c>
      <c r="H14" s="5">
        <v>2</v>
      </c>
      <c r="I14" s="5">
        <v>1</v>
      </c>
      <c r="J14" s="5">
        <v>1</v>
      </c>
      <c r="K14" s="29" t="s">
        <v>369</v>
      </c>
      <c r="L14" s="29" t="s">
        <v>369</v>
      </c>
      <c r="M14" s="29" t="s">
        <v>369</v>
      </c>
    </row>
    <row r="15" spans="1:13" ht="12.75">
      <c r="A15" s="26" t="s">
        <v>410</v>
      </c>
      <c r="B15" s="5">
        <v>13</v>
      </c>
      <c r="C15" s="5">
        <v>6</v>
      </c>
      <c r="D15" s="5">
        <v>7</v>
      </c>
      <c r="E15" s="5">
        <v>3</v>
      </c>
      <c r="F15" s="5">
        <v>2</v>
      </c>
      <c r="G15" s="5">
        <v>1</v>
      </c>
      <c r="H15" s="5">
        <v>10</v>
      </c>
      <c r="I15" s="5">
        <v>4</v>
      </c>
      <c r="J15" s="5">
        <v>6</v>
      </c>
      <c r="K15" s="29" t="s">
        <v>369</v>
      </c>
      <c r="L15" s="29" t="s">
        <v>369</v>
      </c>
      <c r="M15" s="29" t="s">
        <v>369</v>
      </c>
    </row>
    <row r="16" spans="1:13" ht="12.75">
      <c r="A16" s="26" t="s">
        <v>411</v>
      </c>
      <c r="B16" s="5">
        <v>20</v>
      </c>
      <c r="C16" s="5">
        <v>12</v>
      </c>
      <c r="D16" s="5">
        <v>8</v>
      </c>
      <c r="E16" s="5">
        <v>14</v>
      </c>
      <c r="F16" s="5">
        <v>8</v>
      </c>
      <c r="G16" s="5">
        <v>6</v>
      </c>
      <c r="H16" s="5">
        <v>6</v>
      </c>
      <c r="I16" s="5">
        <v>4</v>
      </c>
      <c r="J16" s="5">
        <v>2</v>
      </c>
      <c r="K16" s="29" t="s">
        <v>369</v>
      </c>
      <c r="L16" s="29" t="s">
        <v>369</v>
      </c>
      <c r="M16" s="29" t="s">
        <v>369</v>
      </c>
    </row>
    <row r="17" spans="1:13" ht="12.75">
      <c r="A17" s="26" t="s">
        <v>412</v>
      </c>
      <c r="B17" s="5">
        <v>32</v>
      </c>
      <c r="C17" s="5">
        <v>21</v>
      </c>
      <c r="D17" s="5">
        <v>11</v>
      </c>
      <c r="E17" s="5">
        <v>26</v>
      </c>
      <c r="F17" s="5">
        <v>17</v>
      </c>
      <c r="G17" s="5">
        <v>9</v>
      </c>
      <c r="H17" s="5">
        <v>6</v>
      </c>
      <c r="I17" s="5">
        <v>4</v>
      </c>
      <c r="J17" s="5">
        <v>2</v>
      </c>
      <c r="K17" s="29" t="s">
        <v>369</v>
      </c>
      <c r="L17" s="29" t="s">
        <v>369</v>
      </c>
      <c r="M17" s="29" t="s">
        <v>369</v>
      </c>
    </row>
    <row r="18" spans="1:13" ht="12.75">
      <c r="A18" s="26" t="s">
        <v>413</v>
      </c>
      <c r="B18" s="5">
        <v>44</v>
      </c>
      <c r="C18" s="5">
        <v>26</v>
      </c>
      <c r="D18" s="5">
        <v>18</v>
      </c>
      <c r="E18" s="5">
        <v>30</v>
      </c>
      <c r="F18" s="5">
        <v>15</v>
      </c>
      <c r="G18" s="5">
        <v>15</v>
      </c>
      <c r="H18" s="5">
        <v>13</v>
      </c>
      <c r="I18" s="5">
        <v>10</v>
      </c>
      <c r="J18" s="5">
        <v>3</v>
      </c>
      <c r="K18" s="5">
        <v>1</v>
      </c>
      <c r="L18" s="5">
        <v>1</v>
      </c>
      <c r="M18" s="29" t="s">
        <v>369</v>
      </c>
    </row>
    <row r="19" spans="1:13" ht="12.75">
      <c r="A19" s="26" t="s">
        <v>414</v>
      </c>
      <c r="B19" s="5">
        <v>60</v>
      </c>
      <c r="C19" s="5">
        <v>33</v>
      </c>
      <c r="D19" s="5">
        <v>27</v>
      </c>
      <c r="E19" s="5">
        <v>44</v>
      </c>
      <c r="F19" s="5">
        <v>26</v>
      </c>
      <c r="G19" s="5">
        <v>18</v>
      </c>
      <c r="H19" s="5">
        <v>16</v>
      </c>
      <c r="I19" s="5">
        <v>7</v>
      </c>
      <c r="J19" s="5">
        <v>9</v>
      </c>
      <c r="K19" s="29" t="s">
        <v>369</v>
      </c>
      <c r="L19" s="29" t="s">
        <v>369</v>
      </c>
      <c r="M19" s="29" t="s">
        <v>369</v>
      </c>
    </row>
    <row r="20" spans="1:13" ht="12.75">
      <c r="A20" s="26" t="s">
        <v>415</v>
      </c>
      <c r="B20" s="5">
        <v>55</v>
      </c>
      <c r="C20" s="5">
        <v>35</v>
      </c>
      <c r="D20" s="5">
        <v>20</v>
      </c>
      <c r="E20" s="5">
        <v>39</v>
      </c>
      <c r="F20" s="5">
        <v>25</v>
      </c>
      <c r="G20" s="5">
        <v>14</v>
      </c>
      <c r="H20" s="5">
        <v>14</v>
      </c>
      <c r="I20" s="5">
        <v>9</v>
      </c>
      <c r="J20" s="5">
        <v>5</v>
      </c>
      <c r="K20" s="5">
        <v>2</v>
      </c>
      <c r="L20" s="5">
        <v>1</v>
      </c>
      <c r="M20" s="5">
        <v>1</v>
      </c>
    </row>
    <row r="21" spans="1:13" ht="12.75">
      <c r="A21" s="26" t="s">
        <v>416</v>
      </c>
      <c r="B21" s="5">
        <v>97</v>
      </c>
      <c r="C21" s="5">
        <v>47</v>
      </c>
      <c r="D21" s="5">
        <v>50</v>
      </c>
      <c r="E21" s="5">
        <v>67</v>
      </c>
      <c r="F21" s="5">
        <v>34</v>
      </c>
      <c r="G21" s="5">
        <v>33</v>
      </c>
      <c r="H21" s="5">
        <v>29</v>
      </c>
      <c r="I21" s="5">
        <v>13</v>
      </c>
      <c r="J21" s="5">
        <v>16</v>
      </c>
      <c r="K21" s="5">
        <v>1</v>
      </c>
      <c r="L21" s="29" t="s">
        <v>369</v>
      </c>
      <c r="M21" s="5">
        <v>1</v>
      </c>
    </row>
    <row r="22" spans="1:13" ht="12.75">
      <c r="A22" s="26" t="s">
        <v>417</v>
      </c>
      <c r="B22" s="5">
        <v>204</v>
      </c>
      <c r="C22" s="5">
        <v>92</v>
      </c>
      <c r="D22" s="5">
        <v>112</v>
      </c>
      <c r="E22" s="5">
        <v>142</v>
      </c>
      <c r="F22" s="5">
        <v>60</v>
      </c>
      <c r="G22" s="5">
        <v>82</v>
      </c>
      <c r="H22" s="5">
        <v>61</v>
      </c>
      <c r="I22" s="5">
        <v>32</v>
      </c>
      <c r="J22" s="5">
        <v>29</v>
      </c>
      <c r="K22" s="5">
        <v>1</v>
      </c>
      <c r="L22" s="29" t="s">
        <v>369</v>
      </c>
      <c r="M22" s="5">
        <v>1</v>
      </c>
    </row>
    <row r="23" spans="1:13" ht="12.75">
      <c r="A23" s="26" t="s">
        <v>418</v>
      </c>
      <c r="B23" s="5">
        <v>287</v>
      </c>
      <c r="C23" s="5">
        <v>126</v>
      </c>
      <c r="D23" s="5">
        <v>161</v>
      </c>
      <c r="E23" s="5">
        <v>222</v>
      </c>
      <c r="F23" s="5">
        <v>98</v>
      </c>
      <c r="G23" s="5">
        <v>124</v>
      </c>
      <c r="H23" s="5">
        <v>62</v>
      </c>
      <c r="I23" s="5">
        <v>27</v>
      </c>
      <c r="J23" s="5">
        <v>35</v>
      </c>
      <c r="K23" s="5">
        <v>3</v>
      </c>
      <c r="L23" s="5">
        <v>1</v>
      </c>
      <c r="M23" s="5">
        <v>2</v>
      </c>
    </row>
    <row r="24" spans="1:13" ht="12.75">
      <c r="A24" s="26" t="s">
        <v>419</v>
      </c>
      <c r="B24" s="5">
        <v>326</v>
      </c>
      <c r="C24" s="5">
        <v>152</v>
      </c>
      <c r="D24" s="5">
        <v>174</v>
      </c>
      <c r="E24" s="5">
        <v>269</v>
      </c>
      <c r="F24" s="5">
        <v>131</v>
      </c>
      <c r="G24" s="5">
        <v>138</v>
      </c>
      <c r="H24" s="5">
        <v>52</v>
      </c>
      <c r="I24" s="5">
        <v>20</v>
      </c>
      <c r="J24" s="5">
        <v>32</v>
      </c>
      <c r="K24" s="5">
        <v>5</v>
      </c>
      <c r="L24" s="5">
        <v>1</v>
      </c>
      <c r="M24" s="5">
        <v>4</v>
      </c>
    </row>
    <row r="25" spans="1:13" ht="12.75">
      <c r="A25" s="26" t="s">
        <v>420</v>
      </c>
      <c r="B25" s="5">
        <v>316</v>
      </c>
      <c r="C25" s="5">
        <v>130</v>
      </c>
      <c r="D25" s="5">
        <v>186</v>
      </c>
      <c r="E25" s="5">
        <v>272</v>
      </c>
      <c r="F25" s="5">
        <v>112</v>
      </c>
      <c r="G25" s="5">
        <v>160</v>
      </c>
      <c r="H25" s="5">
        <v>41</v>
      </c>
      <c r="I25" s="5">
        <v>18</v>
      </c>
      <c r="J25" s="5">
        <v>23</v>
      </c>
      <c r="K25" s="5">
        <v>3</v>
      </c>
      <c r="L25" s="29" t="s">
        <v>369</v>
      </c>
      <c r="M25" s="5">
        <v>3</v>
      </c>
    </row>
    <row r="26" spans="1:13" ht="12.75">
      <c r="A26" s="26" t="s">
        <v>421</v>
      </c>
      <c r="B26" s="5">
        <v>298</v>
      </c>
      <c r="C26" s="5">
        <v>101</v>
      </c>
      <c r="D26" s="5">
        <v>197</v>
      </c>
      <c r="E26" s="5">
        <v>258</v>
      </c>
      <c r="F26" s="5">
        <v>88</v>
      </c>
      <c r="G26" s="5">
        <v>170</v>
      </c>
      <c r="H26" s="5">
        <v>38</v>
      </c>
      <c r="I26" s="5">
        <v>12</v>
      </c>
      <c r="J26" s="5">
        <v>26</v>
      </c>
      <c r="K26" s="5">
        <v>2</v>
      </c>
      <c r="L26" s="5">
        <v>1</v>
      </c>
      <c r="M26" s="5">
        <v>1</v>
      </c>
    </row>
    <row r="27" spans="1:13" ht="12.75">
      <c r="A27" s="26" t="s">
        <v>422</v>
      </c>
      <c r="B27" s="5">
        <v>176</v>
      </c>
      <c r="C27" s="5">
        <v>53</v>
      </c>
      <c r="D27" s="5">
        <v>123</v>
      </c>
      <c r="E27" s="5">
        <v>156</v>
      </c>
      <c r="F27" s="5">
        <v>46</v>
      </c>
      <c r="G27" s="5">
        <v>110</v>
      </c>
      <c r="H27" s="5">
        <v>19</v>
      </c>
      <c r="I27" s="5">
        <v>6</v>
      </c>
      <c r="J27" s="5">
        <v>13</v>
      </c>
      <c r="K27" s="5">
        <v>1</v>
      </c>
      <c r="L27" s="5">
        <v>1</v>
      </c>
      <c r="M27" s="29" t="s">
        <v>369</v>
      </c>
    </row>
    <row r="28" spans="1:13" ht="12.75">
      <c r="A28" s="26" t="s">
        <v>335</v>
      </c>
      <c r="B28" s="5">
        <v>114</v>
      </c>
      <c r="C28" s="5">
        <v>34</v>
      </c>
      <c r="D28" s="5">
        <v>80</v>
      </c>
      <c r="E28" s="5">
        <v>105</v>
      </c>
      <c r="F28" s="5">
        <v>33</v>
      </c>
      <c r="G28" s="5">
        <v>72</v>
      </c>
      <c r="H28" s="5">
        <v>9</v>
      </c>
      <c r="I28" s="5">
        <v>1</v>
      </c>
      <c r="J28" s="5">
        <v>8</v>
      </c>
      <c r="K28" s="29" t="s">
        <v>369</v>
      </c>
      <c r="L28" s="29" t="s">
        <v>369</v>
      </c>
      <c r="M28" s="29" t="s">
        <v>369</v>
      </c>
    </row>
    <row r="29" spans="1:13" ht="12.75">
      <c r="A29" s="10"/>
      <c r="B29" s="8"/>
      <c r="C29" s="8"/>
      <c r="D29" s="8"/>
      <c r="E29" s="8"/>
      <c r="F29" s="8"/>
      <c r="G29" s="8"/>
      <c r="H29" s="8"/>
      <c r="I29" s="8"/>
      <c r="J29" s="8"/>
      <c r="K29" s="8"/>
      <c r="L29" s="8"/>
      <c r="M29" s="8"/>
    </row>
    <row r="30" spans="1:13" ht="12.75">
      <c r="A30" s="26" t="s">
        <v>311</v>
      </c>
      <c r="B30" s="99" t="s">
        <v>369</v>
      </c>
      <c r="C30" s="99" t="s">
        <v>369</v>
      </c>
      <c r="D30" s="99" t="s">
        <v>369</v>
      </c>
      <c r="E30" s="99" t="s">
        <v>369</v>
      </c>
      <c r="F30" s="99" t="s">
        <v>369</v>
      </c>
      <c r="G30" s="99" t="s">
        <v>369</v>
      </c>
      <c r="H30" s="99" t="s">
        <v>369</v>
      </c>
      <c r="I30" s="99" t="s">
        <v>369</v>
      </c>
      <c r="J30" s="99" t="s">
        <v>369</v>
      </c>
      <c r="K30" s="99" t="s">
        <v>369</v>
      </c>
      <c r="L30" s="99" t="s">
        <v>369</v>
      </c>
      <c r="M30" s="99" t="s">
        <v>369</v>
      </c>
    </row>
    <row r="31" spans="1:13" ht="27.75" customHeight="1">
      <c r="A31" s="35" t="s">
        <v>336</v>
      </c>
      <c r="B31" s="113">
        <v>2052</v>
      </c>
      <c r="C31" s="113">
        <v>873</v>
      </c>
      <c r="D31" s="113">
        <v>1179</v>
      </c>
      <c r="E31" s="113">
        <v>1654</v>
      </c>
      <c r="F31" s="113">
        <v>699</v>
      </c>
      <c r="G31" s="113">
        <v>955</v>
      </c>
      <c r="H31" s="113">
        <v>379</v>
      </c>
      <c r="I31" s="113">
        <v>168</v>
      </c>
      <c r="J31" s="113">
        <v>211</v>
      </c>
      <c r="K31" s="113">
        <v>19</v>
      </c>
      <c r="L31" s="113">
        <v>6</v>
      </c>
      <c r="M31" s="113">
        <v>13</v>
      </c>
    </row>
    <row r="32" spans="1:13" ht="38.25">
      <c r="A32" s="28" t="s">
        <v>431</v>
      </c>
      <c r="B32" s="31">
        <v>73</v>
      </c>
      <c r="C32" s="31">
        <v>70</v>
      </c>
      <c r="D32" s="31">
        <v>74</v>
      </c>
      <c r="E32" s="31">
        <v>74</v>
      </c>
      <c r="F32" s="31">
        <v>72</v>
      </c>
      <c r="G32" s="31">
        <v>76</v>
      </c>
      <c r="H32" s="31">
        <v>68</v>
      </c>
      <c r="I32" s="31">
        <v>65</v>
      </c>
      <c r="J32" s="31">
        <v>69</v>
      </c>
      <c r="K32" s="31">
        <v>71</v>
      </c>
      <c r="L32" s="31">
        <v>68</v>
      </c>
      <c r="M32" s="31">
        <v>72</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J30"/>
  <sheetViews>
    <sheetView workbookViewId="0" topLeftCell="A1">
      <selection activeCell="A2" sqref="A2:J4"/>
    </sheetView>
  </sheetViews>
  <sheetFormatPr defaultColWidth="7.69921875" defaultRowHeight="19.5"/>
  <cols>
    <col min="1" max="16384" width="7.69921875" style="2" customWidth="1"/>
  </cols>
  <sheetData>
    <row r="2" spans="1:10" ht="12.75">
      <c r="A2" s="159" t="s">
        <v>332</v>
      </c>
      <c r="B2" s="159"/>
      <c r="C2" s="159"/>
      <c r="D2" s="159"/>
      <c r="E2" s="159"/>
      <c r="F2" s="159"/>
      <c r="G2" s="159"/>
      <c r="H2" s="159"/>
      <c r="I2" s="159"/>
      <c r="J2" s="159"/>
    </row>
    <row r="3" spans="1:10" ht="12.75">
      <c r="A3" s="159" t="s">
        <v>424</v>
      </c>
      <c r="B3" s="159"/>
      <c r="C3" s="159"/>
      <c r="D3" s="159"/>
      <c r="E3" s="159"/>
      <c r="F3" s="159"/>
      <c r="G3" s="159"/>
      <c r="H3" s="159"/>
      <c r="I3" s="159"/>
      <c r="J3" s="159"/>
    </row>
    <row r="4" spans="1:10" ht="12.75">
      <c r="A4" s="159" t="s">
        <v>304</v>
      </c>
      <c r="B4" s="159"/>
      <c r="C4" s="159"/>
      <c r="D4" s="159"/>
      <c r="E4" s="159"/>
      <c r="F4" s="159"/>
      <c r="G4" s="159"/>
      <c r="H4" s="159"/>
      <c r="I4" s="159"/>
      <c r="J4" s="159"/>
    </row>
    <row r="5" ht="12.75">
      <c r="A5" s="1"/>
    </row>
    <row r="6" spans="1:10" ht="25.5">
      <c r="A6" s="34" t="s">
        <v>404</v>
      </c>
      <c r="B6" s="34" t="s">
        <v>296</v>
      </c>
      <c r="C6" s="34" t="s">
        <v>295</v>
      </c>
      <c r="D6" s="34" t="s">
        <v>402</v>
      </c>
      <c r="E6" s="34" t="s">
        <v>403</v>
      </c>
      <c r="F6" s="34" t="s">
        <v>297</v>
      </c>
      <c r="G6" s="34" t="s">
        <v>298</v>
      </c>
      <c r="H6" s="34" t="s">
        <v>299</v>
      </c>
      <c r="I6" s="34" t="s">
        <v>300</v>
      </c>
      <c r="J6" s="34" t="s">
        <v>301</v>
      </c>
    </row>
    <row r="7" spans="1:10" ht="12.75">
      <c r="A7" s="10"/>
      <c r="B7" s="10"/>
      <c r="C7" s="10"/>
      <c r="D7" s="10"/>
      <c r="E7" s="10"/>
      <c r="F7" s="10"/>
      <c r="G7" s="10"/>
      <c r="H7" s="10"/>
      <c r="I7" s="10"/>
      <c r="J7" s="10"/>
    </row>
    <row r="8" spans="1:10" ht="12.75">
      <c r="A8" s="32" t="s">
        <v>309</v>
      </c>
      <c r="B8" s="5">
        <v>630</v>
      </c>
      <c r="C8" s="5">
        <v>210</v>
      </c>
      <c r="D8" s="5">
        <v>26</v>
      </c>
      <c r="E8" s="5">
        <v>12</v>
      </c>
      <c r="F8" s="5">
        <f>78+24+27+493</f>
        <v>622</v>
      </c>
      <c r="G8" s="5">
        <v>36</v>
      </c>
      <c r="H8" s="5">
        <f>18+10</f>
        <v>28</v>
      </c>
      <c r="I8" s="5">
        <v>81</v>
      </c>
      <c r="J8" s="5">
        <v>1645</v>
      </c>
    </row>
    <row r="9" spans="1:10" ht="12.75">
      <c r="A9" s="26" t="s">
        <v>405</v>
      </c>
      <c r="B9" s="5">
        <v>54</v>
      </c>
      <c r="C9" s="5">
        <v>32</v>
      </c>
      <c r="D9" s="5">
        <v>4</v>
      </c>
      <c r="E9" s="5">
        <v>3</v>
      </c>
      <c r="F9" s="5">
        <f>11+8+104</f>
        <v>123</v>
      </c>
      <c r="G9" s="5">
        <v>4</v>
      </c>
      <c r="H9" s="5">
        <f>8+2</f>
        <v>10</v>
      </c>
      <c r="I9" s="5">
        <v>13</v>
      </c>
      <c r="J9" s="5">
        <v>243</v>
      </c>
    </row>
    <row r="10" spans="1:10" ht="12.75">
      <c r="A10" s="26" t="s">
        <v>406</v>
      </c>
      <c r="B10" s="5">
        <v>39</v>
      </c>
      <c r="C10" s="5">
        <v>15</v>
      </c>
      <c r="D10" s="5">
        <v>3</v>
      </c>
      <c r="E10" s="5">
        <v>1</v>
      </c>
      <c r="F10" s="5">
        <f>4+3+2+73</f>
        <v>82</v>
      </c>
      <c r="G10" s="5">
        <v>2</v>
      </c>
      <c r="H10" s="5">
        <f>2+1</f>
        <v>3</v>
      </c>
      <c r="I10" s="5">
        <v>6</v>
      </c>
      <c r="J10" s="5">
        <v>151</v>
      </c>
    </row>
    <row r="11" spans="1:10" ht="12.75">
      <c r="A11" s="26" t="s">
        <v>407</v>
      </c>
      <c r="B11" s="5">
        <v>36</v>
      </c>
      <c r="C11" s="5">
        <v>28</v>
      </c>
      <c r="D11" s="5">
        <v>1</v>
      </c>
      <c r="E11" s="5">
        <v>1</v>
      </c>
      <c r="F11" s="5">
        <f>11+1+6+87</f>
        <v>105</v>
      </c>
      <c r="G11" s="5">
        <v>10</v>
      </c>
      <c r="H11" s="5">
        <v>1</v>
      </c>
      <c r="I11" s="5">
        <v>8</v>
      </c>
      <c r="J11" s="5">
        <v>190</v>
      </c>
    </row>
    <row r="12" spans="1:10" ht="12.75">
      <c r="A12" s="26" t="s">
        <v>408</v>
      </c>
      <c r="B12" s="5">
        <v>181</v>
      </c>
      <c r="C12" s="5">
        <v>84</v>
      </c>
      <c r="D12" s="5">
        <v>7</v>
      </c>
      <c r="E12" s="5">
        <v>4</v>
      </c>
      <c r="F12" s="5">
        <f>41+15+20+244</f>
        <v>320</v>
      </c>
      <c r="G12" s="5">
        <v>14</v>
      </c>
      <c r="H12" s="5">
        <f>5+4</f>
        <v>9</v>
      </c>
      <c r="I12" s="5">
        <v>37</v>
      </c>
      <c r="J12" s="5">
        <v>656</v>
      </c>
    </row>
    <row r="13" spans="1:10" ht="12.75">
      <c r="A13" s="26" t="s">
        <v>409</v>
      </c>
      <c r="B13" s="5">
        <v>229</v>
      </c>
      <c r="C13" s="5">
        <v>80</v>
      </c>
      <c r="D13" s="5">
        <v>6</v>
      </c>
      <c r="E13" s="5">
        <v>4</v>
      </c>
      <c r="F13" s="5">
        <f>42+12+17+283</f>
        <v>354</v>
      </c>
      <c r="G13" s="5">
        <v>17</v>
      </c>
      <c r="H13" s="5">
        <f>2+6</f>
        <v>8</v>
      </c>
      <c r="I13" s="5">
        <v>25</v>
      </c>
      <c r="J13" s="5">
        <v>723</v>
      </c>
    </row>
    <row r="14" spans="1:10" ht="12.75">
      <c r="A14" s="26" t="s">
        <v>410</v>
      </c>
      <c r="B14" s="5">
        <v>265</v>
      </c>
      <c r="C14" s="5">
        <v>98</v>
      </c>
      <c r="D14" s="5">
        <v>17</v>
      </c>
      <c r="E14" s="5">
        <v>4</v>
      </c>
      <c r="F14" s="5">
        <f>78+28+29+361</f>
        <v>496</v>
      </c>
      <c r="G14" s="5">
        <v>32</v>
      </c>
      <c r="H14" s="5">
        <f>10+6</f>
        <v>16</v>
      </c>
      <c r="I14" s="5">
        <v>45</v>
      </c>
      <c r="J14" s="5">
        <v>973</v>
      </c>
    </row>
    <row r="15" spans="1:10" ht="12.75">
      <c r="A15" s="26" t="s">
        <v>411</v>
      </c>
      <c r="B15" s="5">
        <v>360</v>
      </c>
      <c r="C15" s="5">
        <v>132</v>
      </c>
      <c r="D15" s="5">
        <v>16</v>
      </c>
      <c r="E15" s="5">
        <v>4</v>
      </c>
      <c r="F15" s="5">
        <f>82+28+31+417</f>
        <v>558</v>
      </c>
      <c r="G15" s="5">
        <v>26</v>
      </c>
      <c r="H15" s="5">
        <f>3+9</f>
        <v>12</v>
      </c>
      <c r="I15" s="5">
        <v>40</v>
      </c>
      <c r="J15" s="5">
        <v>1148</v>
      </c>
    </row>
    <row r="16" spans="1:10" ht="12.75">
      <c r="A16" s="26" t="s">
        <v>412</v>
      </c>
      <c r="B16" s="5">
        <v>465</v>
      </c>
      <c r="C16" s="5">
        <v>128</v>
      </c>
      <c r="D16" s="5">
        <v>13</v>
      </c>
      <c r="E16" s="5">
        <v>9</v>
      </c>
      <c r="F16" s="5">
        <f>114+30+30+500</f>
        <v>674</v>
      </c>
      <c r="G16" s="5">
        <v>19</v>
      </c>
      <c r="H16" s="5">
        <f>11+8</f>
        <v>19</v>
      </c>
      <c r="I16" s="5">
        <v>59</v>
      </c>
      <c r="J16" s="5">
        <v>1386</v>
      </c>
    </row>
    <row r="17" spans="1:10" ht="12.75">
      <c r="A17" s="26" t="s">
        <v>413</v>
      </c>
      <c r="B17" s="5">
        <v>508</v>
      </c>
      <c r="C17" s="5">
        <v>144</v>
      </c>
      <c r="D17" s="5">
        <v>20</v>
      </c>
      <c r="E17" s="5">
        <v>9</v>
      </c>
      <c r="F17" s="5">
        <f>125+44+37+608</f>
        <v>814</v>
      </c>
      <c r="G17" s="5">
        <v>20</v>
      </c>
      <c r="H17" s="5">
        <f>14+16</f>
        <v>30</v>
      </c>
      <c r="I17" s="5">
        <v>63</v>
      </c>
      <c r="J17" s="5">
        <v>1608</v>
      </c>
    </row>
    <row r="18" spans="1:10" ht="12.75">
      <c r="A18" s="26" t="s">
        <v>414</v>
      </c>
      <c r="B18" s="5">
        <v>470</v>
      </c>
      <c r="C18" s="5">
        <v>196</v>
      </c>
      <c r="D18" s="5">
        <v>31</v>
      </c>
      <c r="E18" s="5">
        <v>8</v>
      </c>
      <c r="F18" s="5">
        <f>164+42+45+855</f>
        <v>1106</v>
      </c>
      <c r="G18" s="5">
        <v>25</v>
      </c>
      <c r="H18" s="5">
        <f>12+16</f>
        <v>28</v>
      </c>
      <c r="I18" s="5">
        <v>75</v>
      </c>
      <c r="J18" s="5">
        <v>1939</v>
      </c>
    </row>
    <row r="19" spans="1:10" ht="12.75">
      <c r="A19" s="26" t="s">
        <v>415</v>
      </c>
      <c r="B19" s="5">
        <v>506</v>
      </c>
      <c r="C19" s="5">
        <v>216</v>
      </c>
      <c r="D19" s="5">
        <v>36</v>
      </c>
      <c r="E19" s="5">
        <v>18</v>
      </c>
      <c r="F19" s="5">
        <f>201+76+66+1250</f>
        <v>1593</v>
      </c>
      <c r="G19" s="5">
        <v>26</v>
      </c>
      <c r="H19" s="5">
        <f>13+30</f>
        <v>43</v>
      </c>
      <c r="I19" s="5">
        <v>109</v>
      </c>
      <c r="J19" s="5">
        <v>2547</v>
      </c>
    </row>
    <row r="20" spans="1:10" ht="12.75">
      <c r="A20" s="26" t="s">
        <v>416</v>
      </c>
      <c r="B20" s="5">
        <v>678</v>
      </c>
      <c r="C20" s="5">
        <v>331</v>
      </c>
      <c r="D20" s="5">
        <v>59</v>
      </c>
      <c r="E20" s="5">
        <v>30</v>
      </c>
      <c r="F20" s="5">
        <f>358+125+130+1891</f>
        <v>2504</v>
      </c>
      <c r="G20" s="5">
        <v>32</v>
      </c>
      <c r="H20" s="5">
        <f>14+41</f>
        <v>55</v>
      </c>
      <c r="I20" s="5">
        <v>160</v>
      </c>
      <c r="J20" s="5">
        <v>3849</v>
      </c>
    </row>
    <row r="21" spans="1:10" ht="12.75">
      <c r="A21" s="26" t="s">
        <v>417</v>
      </c>
      <c r="B21" s="5">
        <v>994</v>
      </c>
      <c r="C21" s="5">
        <v>475</v>
      </c>
      <c r="D21" s="5">
        <v>75</v>
      </c>
      <c r="E21" s="5">
        <v>54</v>
      </c>
      <c r="F21" s="5">
        <f>625+162+212+3115</f>
        <v>4114</v>
      </c>
      <c r="G21" s="5">
        <v>65</v>
      </c>
      <c r="H21" s="5">
        <f>16+78</f>
        <v>94</v>
      </c>
      <c r="I21" s="5">
        <v>297</v>
      </c>
      <c r="J21" s="5">
        <v>6168</v>
      </c>
    </row>
    <row r="22" spans="1:10" ht="12.75">
      <c r="A22" s="26" t="s">
        <v>418</v>
      </c>
      <c r="B22" s="5">
        <v>1182</v>
      </c>
      <c r="C22" s="5">
        <v>588</v>
      </c>
      <c r="D22" s="5">
        <v>81</v>
      </c>
      <c r="E22" s="5">
        <v>56</v>
      </c>
      <c r="F22" s="5">
        <f>1081+281+321+4259</f>
        <v>5942</v>
      </c>
      <c r="G22" s="5">
        <v>51</v>
      </c>
      <c r="H22" s="5">
        <f>18+82</f>
        <v>100</v>
      </c>
      <c r="I22" s="5">
        <v>383</v>
      </c>
      <c r="J22" s="5">
        <v>8383</v>
      </c>
    </row>
    <row r="23" spans="1:10" ht="12.75">
      <c r="A23" s="26" t="s">
        <v>419</v>
      </c>
      <c r="B23" s="5">
        <v>1212</v>
      </c>
      <c r="C23" s="5">
        <v>638</v>
      </c>
      <c r="D23" s="5">
        <v>69</v>
      </c>
      <c r="E23" s="5">
        <v>50</v>
      </c>
      <c r="F23" s="5">
        <f>1531+344+377+5200</f>
        <v>7452</v>
      </c>
      <c r="G23" s="5">
        <v>49</v>
      </c>
      <c r="H23" s="5">
        <f>24+106</f>
        <v>130</v>
      </c>
      <c r="I23" s="5">
        <v>454</v>
      </c>
      <c r="J23" s="5">
        <v>10054</v>
      </c>
    </row>
    <row r="24" spans="1:10" ht="12.75">
      <c r="A24" s="26" t="s">
        <v>420</v>
      </c>
      <c r="B24" s="5">
        <v>1176</v>
      </c>
      <c r="C24" s="5">
        <v>663</v>
      </c>
      <c r="D24" s="5">
        <v>55</v>
      </c>
      <c r="E24" s="5">
        <v>65</v>
      </c>
      <c r="F24" s="5">
        <f>1481+428+365+5755</f>
        <v>8029</v>
      </c>
      <c r="G24" s="5">
        <v>53</v>
      </c>
      <c r="H24" s="5">
        <f>19+126</f>
        <v>145</v>
      </c>
      <c r="I24" s="5">
        <v>448</v>
      </c>
      <c r="J24" s="5">
        <v>10634</v>
      </c>
    </row>
    <row r="25" spans="1:10" ht="12.75">
      <c r="A25" s="26" t="s">
        <v>421</v>
      </c>
      <c r="B25" s="5">
        <v>911</v>
      </c>
      <c r="C25" s="5">
        <v>655</v>
      </c>
      <c r="D25" s="5">
        <v>57</v>
      </c>
      <c r="E25" s="5">
        <v>62</v>
      </c>
      <c r="F25" s="5">
        <f>1131+467+315+6295</f>
        <v>8208</v>
      </c>
      <c r="G25" s="5">
        <v>55</v>
      </c>
      <c r="H25" s="5">
        <f>23+152</f>
        <v>175</v>
      </c>
      <c r="I25" s="5">
        <v>379</v>
      </c>
      <c r="J25" s="5">
        <v>10502</v>
      </c>
    </row>
    <row r="26" spans="1:10" ht="12.75">
      <c r="A26" s="26" t="s">
        <v>422</v>
      </c>
      <c r="B26" s="5">
        <v>628</v>
      </c>
      <c r="C26" s="5">
        <v>498</v>
      </c>
      <c r="D26" s="5">
        <v>37</v>
      </c>
      <c r="E26" s="5">
        <v>62</v>
      </c>
      <c r="F26" s="5">
        <f>830+404+304+5090</f>
        <v>6628</v>
      </c>
      <c r="G26" s="5">
        <v>46</v>
      </c>
      <c r="H26" s="5">
        <f>20+126</f>
        <v>146</v>
      </c>
      <c r="I26" s="5">
        <v>306</v>
      </c>
      <c r="J26" s="5">
        <v>8351</v>
      </c>
    </row>
    <row r="27" spans="1:10" ht="12.75">
      <c r="A27" s="26" t="s">
        <v>302</v>
      </c>
      <c r="B27" s="5">
        <v>481</v>
      </c>
      <c r="C27" s="5">
        <v>396</v>
      </c>
      <c r="D27" s="5">
        <v>18</v>
      </c>
      <c r="E27" s="5">
        <v>30</v>
      </c>
      <c r="F27" s="5">
        <f>769+299+286+4766</f>
        <v>6120</v>
      </c>
      <c r="G27" s="5">
        <v>30</v>
      </c>
      <c r="H27" s="5">
        <f>7+90</f>
        <v>97</v>
      </c>
      <c r="I27" s="5">
        <v>240</v>
      </c>
      <c r="J27" s="5">
        <v>7412</v>
      </c>
    </row>
    <row r="28" spans="1:10" ht="12.75">
      <c r="A28" s="26" t="s">
        <v>300</v>
      </c>
      <c r="B28" s="29" t="s">
        <v>369</v>
      </c>
      <c r="C28" s="29" t="s">
        <v>369</v>
      </c>
      <c r="D28" s="29" t="s">
        <v>369</v>
      </c>
      <c r="E28" s="29" t="s">
        <v>369</v>
      </c>
      <c r="F28" s="29" t="s">
        <v>369</v>
      </c>
      <c r="G28" s="29" t="s">
        <v>369</v>
      </c>
      <c r="H28" s="29" t="s">
        <v>369</v>
      </c>
      <c r="I28" s="5">
        <v>4</v>
      </c>
      <c r="J28" s="5">
        <v>4</v>
      </c>
    </row>
    <row r="29" spans="1:10" ht="25.5" customHeight="1">
      <c r="A29" s="35" t="s">
        <v>303</v>
      </c>
      <c r="B29" s="31">
        <v>11006</v>
      </c>
      <c r="C29" s="31">
        <v>5607</v>
      </c>
      <c r="D29" s="31">
        <v>631</v>
      </c>
      <c r="E29" s="31">
        <v>486</v>
      </c>
      <c r="F29" s="31">
        <f>8758+2813+2628+41646</f>
        <v>55845</v>
      </c>
      <c r="G29" s="31">
        <v>612</v>
      </c>
      <c r="H29" s="31">
        <f>240+909</f>
        <v>1149</v>
      </c>
      <c r="I29" s="31">
        <v>3230</v>
      </c>
      <c r="J29" s="31">
        <v>78566</v>
      </c>
    </row>
    <row r="30" spans="1:10" ht="26.25" customHeight="1">
      <c r="A30" s="28" t="s">
        <v>423</v>
      </c>
      <c r="B30" s="28">
        <v>65</v>
      </c>
      <c r="C30" s="28">
        <v>70</v>
      </c>
      <c r="D30" s="28">
        <v>65</v>
      </c>
      <c r="E30" s="28">
        <v>72</v>
      </c>
      <c r="F30" s="28">
        <v>75</v>
      </c>
      <c r="G30" s="28">
        <v>63</v>
      </c>
      <c r="H30" s="28">
        <v>69</v>
      </c>
      <c r="I30" s="28">
        <v>72</v>
      </c>
      <c r="J30" s="36">
        <f>SUM(B30:I30)/8</f>
        <v>68.875</v>
      </c>
    </row>
  </sheetData>
  <mergeCells count="3">
    <mergeCell ref="A4:J4"/>
    <mergeCell ref="A3:J3"/>
    <mergeCell ref="A2:J2"/>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865</v>
      </c>
      <c r="B2" s="159"/>
      <c r="C2" s="159"/>
      <c r="D2" s="159"/>
      <c r="E2" s="159"/>
      <c r="F2" s="159"/>
      <c r="G2" s="159"/>
      <c r="H2" s="159"/>
      <c r="I2" s="159"/>
      <c r="J2" s="159"/>
    </row>
    <row r="3" spans="1:10" ht="12.75">
      <c r="A3" s="159" t="s">
        <v>866</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22.1</v>
      </c>
      <c r="C8" s="46">
        <v>19.3</v>
      </c>
      <c r="D8" s="46">
        <v>24.8</v>
      </c>
      <c r="E8" s="46">
        <v>20.9</v>
      </c>
      <c r="F8" s="46">
        <v>18</v>
      </c>
      <c r="G8" s="46">
        <v>23.6</v>
      </c>
      <c r="H8" s="46">
        <v>30.9</v>
      </c>
      <c r="I8" s="46">
        <v>29.1</v>
      </c>
      <c r="J8" s="46">
        <v>32.4</v>
      </c>
    </row>
    <row r="9" spans="1:10" ht="12.75">
      <c r="A9" s="26" t="s">
        <v>309</v>
      </c>
      <c r="B9" s="6">
        <v>0.7</v>
      </c>
      <c r="C9" s="6">
        <v>1.4</v>
      </c>
      <c r="D9" s="102" t="s">
        <v>516</v>
      </c>
      <c r="E9" s="6">
        <v>0.9</v>
      </c>
      <c r="F9" s="6">
        <v>1.7</v>
      </c>
      <c r="G9" s="102" t="s">
        <v>516</v>
      </c>
      <c r="H9" s="102" t="s">
        <v>516</v>
      </c>
      <c r="I9" s="102" t="s">
        <v>516</v>
      </c>
      <c r="J9" s="102" t="s">
        <v>516</v>
      </c>
    </row>
    <row r="10" spans="1:10" ht="12.75">
      <c r="A10" s="49" t="s">
        <v>441</v>
      </c>
      <c r="B10" s="6">
        <v>0.1</v>
      </c>
      <c r="C10" s="102" t="s">
        <v>516</v>
      </c>
      <c r="D10" s="6">
        <v>0.2</v>
      </c>
      <c r="E10" s="6">
        <v>0.1</v>
      </c>
      <c r="F10" s="102" t="s">
        <v>516</v>
      </c>
      <c r="G10" s="6">
        <v>0.3</v>
      </c>
      <c r="H10" s="102" t="s">
        <v>516</v>
      </c>
      <c r="I10" s="102" t="s">
        <v>516</v>
      </c>
      <c r="J10" s="102" t="s">
        <v>516</v>
      </c>
    </row>
    <row r="11" spans="1:10" ht="12.75">
      <c r="A11" s="25" t="s">
        <v>442</v>
      </c>
      <c r="B11" s="6">
        <v>0.5</v>
      </c>
      <c r="C11" s="6">
        <v>0.5</v>
      </c>
      <c r="D11" s="6">
        <v>0.4</v>
      </c>
      <c r="E11" s="6">
        <v>0.3</v>
      </c>
      <c r="F11" s="6">
        <v>0.5</v>
      </c>
      <c r="G11" s="6">
        <v>0.2</v>
      </c>
      <c r="H11" s="6">
        <v>1.3</v>
      </c>
      <c r="I11" s="6">
        <v>0.9</v>
      </c>
      <c r="J11" s="6">
        <v>1.7</v>
      </c>
    </row>
    <row r="12" spans="1:10" ht="12.75">
      <c r="A12" s="25" t="s">
        <v>443</v>
      </c>
      <c r="B12" s="6">
        <v>2.1</v>
      </c>
      <c r="C12" s="6">
        <v>2.4</v>
      </c>
      <c r="D12" s="6">
        <v>1.9</v>
      </c>
      <c r="E12" s="6">
        <v>1.3</v>
      </c>
      <c r="F12" s="6">
        <v>1.5</v>
      </c>
      <c r="G12" s="6">
        <v>1.1</v>
      </c>
      <c r="H12" s="6">
        <v>7.6</v>
      </c>
      <c r="I12" s="6">
        <v>8.3</v>
      </c>
      <c r="J12" s="6">
        <v>7.1</v>
      </c>
    </row>
    <row r="13" spans="1:10" ht="12.75">
      <c r="A13" s="26" t="s">
        <v>444</v>
      </c>
      <c r="B13" s="6">
        <v>5.7</v>
      </c>
      <c r="C13" s="6">
        <v>7.2</v>
      </c>
      <c r="D13" s="6">
        <v>4.3</v>
      </c>
      <c r="E13" s="6">
        <v>4.9</v>
      </c>
      <c r="F13" s="6">
        <v>5.6</v>
      </c>
      <c r="G13" s="6">
        <v>4.2</v>
      </c>
      <c r="H13" s="6">
        <v>11.8</v>
      </c>
      <c r="I13" s="6">
        <v>19.5</v>
      </c>
      <c r="J13" s="6">
        <v>5.6</v>
      </c>
    </row>
    <row r="14" spans="1:10" ht="12.75">
      <c r="A14" s="25" t="s">
        <v>445</v>
      </c>
      <c r="B14" s="6">
        <v>11.9</v>
      </c>
      <c r="C14" s="6">
        <v>14.5</v>
      </c>
      <c r="D14" s="6">
        <v>9.5</v>
      </c>
      <c r="E14" s="6">
        <v>9.8</v>
      </c>
      <c r="F14" s="6">
        <v>12.3</v>
      </c>
      <c r="G14" s="6">
        <v>7.4</v>
      </c>
      <c r="H14" s="6">
        <v>28.4</v>
      </c>
      <c r="I14" s="6">
        <v>34.2</v>
      </c>
      <c r="J14" s="6">
        <v>23.8</v>
      </c>
    </row>
    <row r="15" spans="1:10" ht="12.75">
      <c r="A15" s="25" t="s">
        <v>446</v>
      </c>
      <c r="B15" s="6">
        <v>36.9</v>
      </c>
      <c r="C15" s="6">
        <v>35.8</v>
      </c>
      <c r="D15" s="6">
        <v>37.9</v>
      </c>
      <c r="E15" s="6">
        <v>28.9</v>
      </c>
      <c r="F15" s="6">
        <v>27.1</v>
      </c>
      <c r="G15" s="6">
        <v>30.5</v>
      </c>
      <c r="H15" s="6">
        <v>104.8</v>
      </c>
      <c r="I15" s="6">
        <v>117.2</v>
      </c>
      <c r="J15" s="6">
        <v>94.8</v>
      </c>
    </row>
    <row r="16" spans="1:10" ht="12.75">
      <c r="A16" s="25" t="s">
        <v>447</v>
      </c>
      <c r="B16" s="6">
        <v>96.4</v>
      </c>
      <c r="C16" s="6">
        <v>98.5</v>
      </c>
      <c r="D16" s="6">
        <v>94.6</v>
      </c>
      <c r="E16" s="6">
        <v>86.1</v>
      </c>
      <c r="F16" s="6">
        <v>90.3</v>
      </c>
      <c r="G16" s="6">
        <v>82.7</v>
      </c>
      <c r="H16" s="6">
        <v>183.9</v>
      </c>
      <c r="I16" s="6">
        <v>175.3</v>
      </c>
      <c r="J16" s="6">
        <v>190.6</v>
      </c>
    </row>
    <row r="17" spans="1:10" ht="12.75">
      <c r="A17" s="25" t="s">
        <v>448</v>
      </c>
      <c r="B17" s="6">
        <v>180.4</v>
      </c>
      <c r="C17" s="6">
        <v>177</v>
      </c>
      <c r="D17" s="6">
        <v>182.6</v>
      </c>
      <c r="E17" s="6">
        <v>172</v>
      </c>
      <c r="F17" s="6">
        <v>169.7</v>
      </c>
      <c r="G17" s="6">
        <v>173.4</v>
      </c>
      <c r="H17" s="6">
        <v>261.4</v>
      </c>
      <c r="I17" s="6">
        <v>252.8</v>
      </c>
      <c r="J17" s="6">
        <v>267</v>
      </c>
    </row>
    <row r="18" spans="1:10" ht="12.75">
      <c r="A18" s="33" t="s">
        <v>440</v>
      </c>
      <c r="B18" s="6">
        <v>233.8</v>
      </c>
      <c r="C18" s="6">
        <v>229.6</v>
      </c>
      <c r="D18" s="6">
        <v>235.6</v>
      </c>
      <c r="E18" s="6">
        <v>230.9</v>
      </c>
      <c r="F18" s="6">
        <v>231</v>
      </c>
      <c r="G18" s="6">
        <v>230.8</v>
      </c>
      <c r="H18" s="6">
        <v>270.8</v>
      </c>
      <c r="I18" s="6">
        <v>198</v>
      </c>
      <c r="J18" s="6">
        <v>308.1</v>
      </c>
    </row>
    <row r="19" spans="1:10" ht="25.5" customHeight="1">
      <c r="A19" s="51" t="s">
        <v>449</v>
      </c>
      <c r="B19" s="46">
        <v>14</v>
      </c>
      <c r="C19" s="46">
        <v>14.5</v>
      </c>
      <c r="D19" s="46">
        <v>13.6</v>
      </c>
      <c r="E19" s="46">
        <v>12.2</v>
      </c>
      <c r="F19" s="46">
        <v>12.7</v>
      </c>
      <c r="G19" s="46">
        <v>11.8</v>
      </c>
      <c r="H19" s="46">
        <v>29</v>
      </c>
      <c r="I19" s="46">
        <v>31</v>
      </c>
      <c r="J19" s="46">
        <v>27.3</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867</v>
      </c>
      <c r="B2" s="179"/>
      <c r="C2" s="179"/>
    </row>
    <row r="3" spans="1:3" ht="12.75">
      <c r="A3" s="179" t="s">
        <v>868</v>
      </c>
      <c r="B3" s="179"/>
      <c r="C3" s="179"/>
    </row>
    <row r="4" spans="1:3" ht="12.75">
      <c r="A4" s="179" t="s">
        <v>304</v>
      </c>
      <c r="B4" s="179"/>
      <c r="C4" s="179"/>
    </row>
    <row r="6" spans="1:3" ht="12.75">
      <c r="A6" s="27" t="s">
        <v>677</v>
      </c>
      <c r="B6" s="27" t="s">
        <v>678</v>
      </c>
      <c r="C6" s="27" t="s">
        <v>679</v>
      </c>
    </row>
    <row r="7" spans="1:3" ht="12.75">
      <c r="A7" s="10" t="s">
        <v>296</v>
      </c>
      <c r="B7" s="8">
        <v>356</v>
      </c>
      <c r="C7" s="9">
        <v>17.3</v>
      </c>
    </row>
    <row r="8" spans="1:3" ht="12.75">
      <c r="A8" s="10" t="s">
        <v>402</v>
      </c>
      <c r="B8" s="8">
        <v>13</v>
      </c>
      <c r="C8" s="9">
        <v>0.6</v>
      </c>
    </row>
    <row r="9" spans="1:3" ht="12.75">
      <c r="A9" s="10" t="s">
        <v>403</v>
      </c>
      <c r="B9" s="8">
        <v>15</v>
      </c>
      <c r="C9" s="9">
        <v>0.7</v>
      </c>
    </row>
    <row r="10" spans="1:3" ht="12.75">
      <c r="A10" s="10" t="s">
        <v>297</v>
      </c>
      <c r="B10" s="8">
        <v>1406</v>
      </c>
      <c r="C10" s="9">
        <v>68.5</v>
      </c>
    </row>
    <row r="11" spans="1:3" ht="12.75">
      <c r="A11" s="10" t="s">
        <v>298</v>
      </c>
      <c r="B11" s="8">
        <v>22</v>
      </c>
      <c r="C11" s="9">
        <v>1.1</v>
      </c>
    </row>
    <row r="12" spans="1:3" ht="12.75">
      <c r="A12" s="10" t="s">
        <v>680</v>
      </c>
      <c r="B12" s="8">
        <v>188</v>
      </c>
      <c r="C12" s="9">
        <v>9.2</v>
      </c>
    </row>
    <row r="13" spans="1:3" ht="12.75">
      <c r="A13" s="10" t="s">
        <v>300</v>
      </c>
      <c r="B13" s="8">
        <v>52</v>
      </c>
      <c r="C13" s="9">
        <v>2.5</v>
      </c>
    </row>
    <row r="14" spans="1:3" ht="24" customHeight="1">
      <c r="A14" s="88" t="s">
        <v>301</v>
      </c>
      <c r="B14" s="89">
        <v>2052</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869</v>
      </c>
      <c r="B2" s="159"/>
      <c r="C2" s="159"/>
      <c r="D2" s="159"/>
      <c r="E2" s="159"/>
      <c r="F2" s="159"/>
      <c r="G2" s="159"/>
      <c r="H2" s="159"/>
      <c r="I2" s="159"/>
      <c r="J2" s="159"/>
      <c r="K2" s="159"/>
    </row>
    <row r="3" spans="1:11" ht="12.75">
      <c r="A3" s="159" t="s">
        <v>870</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20.2</v>
      </c>
      <c r="D8" s="87">
        <v>20.8</v>
      </c>
      <c r="E8" s="87">
        <v>19.8</v>
      </c>
      <c r="F8" s="87">
        <v>18.8</v>
      </c>
      <c r="G8" s="87">
        <v>19.9</v>
      </c>
      <c r="H8" s="87">
        <v>17.7</v>
      </c>
      <c r="I8" s="87">
        <v>34.3</v>
      </c>
      <c r="J8" s="87">
        <v>29.1</v>
      </c>
      <c r="K8" s="87">
        <v>39.4</v>
      </c>
    </row>
    <row r="9" spans="1:11" ht="12.75">
      <c r="A9" s="10"/>
      <c r="B9" s="7" t="s">
        <v>313</v>
      </c>
      <c r="C9" s="6">
        <v>18.9</v>
      </c>
      <c r="D9" s="6">
        <v>17.4</v>
      </c>
      <c r="E9" s="6">
        <v>20.1</v>
      </c>
      <c r="F9" s="6">
        <v>17.5</v>
      </c>
      <c r="G9" s="6">
        <v>16.6</v>
      </c>
      <c r="H9" s="6">
        <v>18.1</v>
      </c>
      <c r="I9" s="6">
        <v>31.2</v>
      </c>
      <c r="J9" s="6">
        <v>23.8</v>
      </c>
      <c r="K9" s="6">
        <v>37.7</v>
      </c>
    </row>
    <row r="10" spans="1:11" ht="12.75">
      <c r="A10" s="10"/>
      <c r="B10" s="7" t="s">
        <v>314</v>
      </c>
      <c r="C10" s="6">
        <v>19.6</v>
      </c>
      <c r="D10" s="6">
        <v>18.7</v>
      </c>
      <c r="E10" s="6">
        <v>20.2</v>
      </c>
      <c r="F10" s="6">
        <v>18.1</v>
      </c>
      <c r="G10" s="6">
        <v>17.7</v>
      </c>
      <c r="H10" s="6">
        <v>18.4</v>
      </c>
      <c r="I10" s="6">
        <v>32</v>
      </c>
      <c r="J10" s="6">
        <v>27.5</v>
      </c>
      <c r="K10" s="6">
        <v>36.2</v>
      </c>
    </row>
    <row r="11" spans="1:11" ht="12.75">
      <c r="A11" s="10"/>
      <c r="B11" s="7" t="s">
        <v>315</v>
      </c>
      <c r="C11" s="6">
        <v>18</v>
      </c>
      <c r="D11" s="6">
        <v>17.4</v>
      </c>
      <c r="E11" s="6">
        <v>18.2</v>
      </c>
      <c r="F11" s="6">
        <v>16.7</v>
      </c>
      <c r="G11" s="6">
        <v>16.4</v>
      </c>
      <c r="H11" s="6">
        <v>16.8</v>
      </c>
      <c r="I11" s="6">
        <v>28.3</v>
      </c>
      <c r="J11" s="6">
        <v>25.5</v>
      </c>
      <c r="K11" s="6">
        <v>30.6</v>
      </c>
    </row>
    <row r="12" spans="1:11" ht="12.75">
      <c r="A12" s="10"/>
      <c r="B12" s="7" t="s">
        <v>316</v>
      </c>
      <c r="C12" s="6">
        <v>16.2</v>
      </c>
      <c r="D12" s="6">
        <v>16</v>
      </c>
      <c r="E12" s="6">
        <v>16.3</v>
      </c>
      <c r="F12" s="6">
        <v>15.7</v>
      </c>
      <c r="G12" s="6">
        <v>15.8</v>
      </c>
      <c r="H12" s="6">
        <v>15.5</v>
      </c>
      <c r="I12" s="6">
        <v>20.2</v>
      </c>
      <c r="J12" s="6">
        <v>17.5</v>
      </c>
      <c r="K12" s="6">
        <v>22.5</v>
      </c>
    </row>
    <row r="13" spans="1:11" ht="12.75">
      <c r="A13" s="10"/>
      <c r="B13" s="10"/>
      <c r="C13" s="6"/>
      <c r="D13" s="6"/>
      <c r="E13" s="6"/>
      <c r="F13" s="6"/>
      <c r="G13" s="6"/>
      <c r="H13" s="6"/>
      <c r="I13" s="6"/>
      <c r="J13" s="6"/>
      <c r="K13" s="6"/>
    </row>
    <row r="14" spans="1:11" ht="12.75">
      <c r="A14" s="10"/>
      <c r="B14" s="7" t="s">
        <v>317</v>
      </c>
      <c r="C14" s="6">
        <v>14.9</v>
      </c>
      <c r="D14" s="6">
        <v>14.8</v>
      </c>
      <c r="E14" s="6">
        <v>14.9</v>
      </c>
      <c r="F14" s="6">
        <v>14.2</v>
      </c>
      <c r="G14" s="6">
        <v>14.2</v>
      </c>
      <c r="H14" s="6">
        <v>14</v>
      </c>
      <c r="I14" s="6">
        <v>21.1</v>
      </c>
      <c r="J14" s="6">
        <v>19.8</v>
      </c>
      <c r="K14" s="6">
        <v>22.3</v>
      </c>
    </row>
    <row r="15" spans="1:11" ht="12.75">
      <c r="A15" s="10"/>
      <c r="B15" s="7" t="s">
        <v>318</v>
      </c>
      <c r="C15" s="6">
        <v>13.8</v>
      </c>
      <c r="D15" s="6">
        <v>13.7</v>
      </c>
      <c r="E15" s="6">
        <v>13.8</v>
      </c>
      <c r="F15" s="6">
        <v>12.7</v>
      </c>
      <c r="G15" s="6">
        <v>12.6</v>
      </c>
      <c r="H15" s="6">
        <v>12.7</v>
      </c>
      <c r="I15" s="6">
        <v>22.7</v>
      </c>
      <c r="J15" s="6">
        <v>22.5</v>
      </c>
      <c r="K15" s="6">
        <v>22.9</v>
      </c>
    </row>
    <row r="16" spans="1:11" ht="12.75">
      <c r="A16" s="26" t="s">
        <v>338</v>
      </c>
      <c r="B16" s="7" t="s">
        <v>319</v>
      </c>
      <c r="C16" s="6">
        <v>12.9</v>
      </c>
      <c r="D16" s="6">
        <v>13.3</v>
      </c>
      <c r="E16" s="6">
        <v>12.5</v>
      </c>
      <c r="F16" s="6">
        <v>12.1</v>
      </c>
      <c r="G16" s="6">
        <v>12.6</v>
      </c>
      <c r="H16" s="6">
        <v>11.6</v>
      </c>
      <c r="I16" s="6">
        <v>19.8</v>
      </c>
      <c r="J16" s="6">
        <v>19.3</v>
      </c>
      <c r="K16" s="6">
        <v>20.3</v>
      </c>
    </row>
    <row r="17" spans="1:11" ht="12.75">
      <c r="A17" s="10"/>
      <c r="B17" s="7" t="s">
        <v>320</v>
      </c>
      <c r="C17" s="6">
        <v>12.1</v>
      </c>
      <c r="D17" s="6">
        <v>12.3</v>
      </c>
      <c r="E17" s="6">
        <v>11.8</v>
      </c>
      <c r="F17" s="6">
        <v>11.1</v>
      </c>
      <c r="G17" s="6">
        <v>11.7</v>
      </c>
      <c r="H17" s="6">
        <v>10.4</v>
      </c>
      <c r="I17" s="6">
        <v>20.6</v>
      </c>
      <c r="J17" s="6">
        <v>16.7</v>
      </c>
      <c r="K17" s="6">
        <v>23.5</v>
      </c>
    </row>
    <row r="18" spans="1:11" ht="12.75">
      <c r="A18" s="10"/>
      <c r="B18" s="7" t="s">
        <v>321</v>
      </c>
      <c r="C18" s="6">
        <v>11.2</v>
      </c>
      <c r="D18" s="6">
        <v>11.1</v>
      </c>
      <c r="E18" s="6">
        <v>11.2</v>
      </c>
      <c r="F18" s="6">
        <v>10.7</v>
      </c>
      <c r="G18" s="6">
        <v>11.2</v>
      </c>
      <c r="H18" s="6">
        <v>10.3</v>
      </c>
      <c r="I18" s="6">
        <v>14.7</v>
      </c>
      <c r="J18" s="6">
        <v>10.5</v>
      </c>
      <c r="K18" s="6">
        <v>18.2</v>
      </c>
    </row>
    <row r="19" spans="1:11" ht="12.75">
      <c r="A19" s="10"/>
      <c r="B19" s="10"/>
      <c r="C19" s="6"/>
      <c r="D19" s="6"/>
      <c r="E19" s="6"/>
      <c r="F19" s="6"/>
      <c r="G19" s="6"/>
      <c r="H19" s="6"/>
      <c r="I19" s="6"/>
      <c r="J19" s="6"/>
      <c r="K19" s="6"/>
    </row>
    <row r="20" spans="1:11" ht="12.75">
      <c r="A20" s="10"/>
      <c r="B20" s="7" t="s">
        <v>322</v>
      </c>
      <c r="C20" s="6">
        <v>11.2</v>
      </c>
      <c r="D20" s="6">
        <v>11</v>
      </c>
      <c r="E20" s="6">
        <v>11.3</v>
      </c>
      <c r="F20" s="6">
        <v>10.5</v>
      </c>
      <c r="G20" s="6">
        <v>10.6</v>
      </c>
      <c r="H20" s="6">
        <v>10.4</v>
      </c>
      <c r="I20" s="6">
        <v>16.8</v>
      </c>
      <c r="J20" s="6">
        <v>14.5</v>
      </c>
      <c r="K20" s="6">
        <v>18.5</v>
      </c>
    </row>
    <row r="21" spans="1:11" ht="12.75">
      <c r="A21" s="10"/>
      <c r="B21" s="7" t="s">
        <v>323</v>
      </c>
      <c r="C21" s="6">
        <v>10.7</v>
      </c>
      <c r="D21" s="6">
        <v>11.5</v>
      </c>
      <c r="E21" s="6">
        <v>10.3</v>
      </c>
      <c r="F21" s="6">
        <v>10.1</v>
      </c>
      <c r="G21" s="6">
        <v>11</v>
      </c>
      <c r="H21" s="6">
        <v>9.5</v>
      </c>
      <c r="I21" s="6">
        <v>15.7</v>
      </c>
      <c r="J21" s="6">
        <v>15.3</v>
      </c>
      <c r="K21" s="6">
        <v>16.2</v>
      </c>
    </row>
    <row r="22" spans="1:11" ht="12.75">
      <c r="A22" s="10"/>
      <c r="B22" s="7" t="s">
        <v>324</v>
      </c>
      <c r="C22" s="6">
        <v>9.6</v>
      </c>
      <c r="D22" s="6">
        <v>10</v>
      </c>
      <c r="E22" s="6">
        <v>9.3</v>
      </c>
      <c r="F22" s="6">
        <v>9.1</v>
      </c>
      <c r="G22" s="6">
        <v>9.7</v>
      </c>
      <c r="H22" s="6">
        <v>8.6</v>
      </c>
      <c r="I22" s="6">
        <v>13.8</v>
      </c>
      <c r="J22" s="6">
        <v>12.6</v>
      </c>
      <c r="K22" s="6">
        <v>14.9</v>
      </c>
    </row>
    <row r="23" spans="1:11" ht="12.75">
      <c r="A23" s="10"/>
      <c r="B23" s="7" t="s">
        <v>325</v>
      </c>
      <c r="C23" s="6">
        <v>10.7</v>
      </c>
      <c r="D23" s="6">
        <v>10.6</v>
      </c>
      <c r="E23" s="6">
        <v>10.9</v>
      </c>
      <c r="F23" s="6">
        <v>10.2</v>
      </c>
      <c r="G23" s="6">
        <v>10</v>
      </c>
      <c r="H23" s="6">
        <v>10.3</v>
      </c>
      <c r="I23" s="6">
        <v>15.4</v>
      </c>
      <c r="J23" s="6">
        <v>14.8</v>
      </c>
      <c r="K23" s="6">
        <v>15.6</v>
      </c>
    </row>
    <row r="24" spans="1:11" ht="12.75">
      <c r="A24" s="10"/>
      <c r="B24" s="7" t="s">
        <v>326</v>
      </c>
      <c r="C24" s="6">
        <v>10.8</v>
      </c>
      <c r="D24" s="6">
        <v>11.2</v>
      </c>
      <c r="E24" s="6">
        <v>10.5</v>
      </c>
      <c r="F24" s="6">
        <v>9.9</v>
      </c>
      <c r="G24" s="6">
        <v>10.7</v>
      </c>
      <c r="H24" s="6">
        <v>9.2</v>
      </c>
      <c r="I24" s="6">
        <v>17.7</v>
      </c>
      <c r="J24" s="6">
        <v>15.1</v>
      </c>
      <c r="K24" s="6">
        <v>19.6</v>
      </c>
    </row>
    <row r="25" spans="1:11" ht="12.75">
      <c r="A25" s="10"/>
      <c r="B25" s="10"/>
      <c r="C25" s="6"/>
      <c r="D25" s="6"/>
      <c r="E25" s="6"/>
      <c r="F25" s="6"/>
      <c r="G25" s="6"/>
      <c r="H25" s="6"/>
      <c r="I25" s="6"/>
      <c r="J25" s="6"/>
      <c r="K25" s="6"/>
    </row>
    <row r="26" spans="1:11" ht="12.75">
      <c r="A26" s="10"/>
      <c r="B26" s="7" t="s">
        <v>327</v>
      </c>
      <c r="C26" s="6">
        <v>10</v>
      </c>
      <c r="D26" s="6">
        <v>10.5</v>
      </c>
      <c r="E26" s="6">
        <v>9.5</v>
      </c>
      <c r="F26" s="6">
        <v>9</v>
      </c>
      <c r="G26" s="6">
        <v>9.8</v>
      </c>
      <c r="H26" s="6">
        <v>8.4</v>
      </c>
      <c r="I26" s="6">
        <v>16.8</v>
      </c>
      <c r="J26" s="6">
        <v>15.8</v>
      </c>
      <c r="K26" s="6">
        <v>17.7</v>
      </c>
    </row>
    <row r="27" spans="1:11" ht="12.75">
      <c r="A27" s="10"/>
      <c r="B27" s="7" t="s">
        <v>328</v>
      </c>
      <c r="C27" s="6">
        <v>10.8</v>
      </c>
      <c r="D27" s="6">
        <v>11.2</v>
      </c>
      <c r="E27" s="6">
        <v>10.4</v>
      </c>
      <c r="F27" s="6">
        <v>10</v>
      </c>
      <c r="G27" s="6">
        <v>10.4</v>
      </c>
      <c r="H27" s="6">
        <v>9.5</v>
      </c>
      <c r="I27" s="6">
        <v>17.1</v>
      </c>
      <c r="J27" s="6">
        <v>17.2</v>
      </c>
      <c r="K27" s="6">
        <v>17</v>
      </c>
    </row>
    <row r="28" spans="1:11" ht="12.75">
      <c r="A28" s="10"/>
      <c r="B28" s="7" t="s">
        <v>329</v>
      </c>
      <c r="C28" s="6">
        <v>10.2</v>
      </c>
      <c r="D28" s="6">
        <v>10.6</v>
      </c>
      <c r="E28" s="6">
        <v>9.8</v>
      </c>
      <c r="F28" s="6">
        <v>9.3</v>
      </c>
      <c r="G28" s="6">
        <v>9.7</v>
      </c>
      <c r="H28" s="6">
        <v>8.8</v>
      </c>
      <c r="I28" s="6">
        <v>17.6</v>
      </c>
      <c r="J28" s="6">
        <v>17.8</v>
      </c>
      <c r="K28" s="6">
        <v>17.4</v>
      </c>
    </row>
    <row r="29" spans="1:11" ht="12.75">
      <c r="A29" s="10"/>
      <c r="B29" s="7" t="s">
        <v>330</v>
      </c>
      <c r="C29" s="6">
        <v>10.5</v>
      </c>
      <c r="D29" s="6">
        <v>11.1</v>
      </c>
      <c r="E29" s="6">
        <v>9.9</v>
      </c>
      <c r="F29" s="6">
        <v>9.4</v>
      </c>
      <c r="G29" s="6">
        <v>10.2</v>
      </c>
      <c r="H29" s="6">
        <v>8.7</v>
      </c>
      <c r="I29" s="6">
        <v>18.9</v>
      </c>
      <c r="J29" s="6">
        <v>18.2</v>
      </c>
      <c r="K29" s="6">
        <v>19.3</v>
      </c>
    </row>
    <row r="30" spans="1:11" ht="12.75">
      <c r="A30" s="10"/>
      <c r="B30" s="7" t="s">
        <v>331</v>
      </c>
      <c r="C30" s="6">
        <v>14</v>
      </c>
      <c r="D30" s="6">
        <v>14.5</v>
      </c>
      <c r="E30" s="6">
        <v>13.6</v>
      </c>
      <c r="F30" s="6">
        <v>12.2</v>
      </c>
      <c r="G30" s="6">
        <v>12.7</v>
      </c>
      <c r="H30" s="6">
        <v>11.8</v>
      </c>
      <c r="I30" s="6">
        <v>28.3</v>
      </c>
      <c r="J30" s="6">
        <v>29.6</v>
      </c>
      <c r="K30" s="6">
        <v>27.1</v>
      </c>
    </row>
    <row r="31" spans="1:11" ht="12.75">
      <c r="A31" s="42"/>
      <c r="B31" s="42"/>
      <c r="C31" s="91"/>
      <c r="D31" s="91"/>
      <c r="E31" s="91"/>
      <c r="F31" s="91"/>
      <c r="G31" s="91"/>
      <c r="H31" s="91"/>
      <c r="I31" s="91"/>
      <c r="J31" s="91"/>
      <c r="K31" s="91"/>
    </row>
    <row r="32" spans="1:11" ht="12.75">
      <c r="A32" s="10"/>
      <c r="B32" s="7" t="s">
        <v>312</v>
      </c>
      <c r="C32" s="87">
        <v>14.1</v>
      </c>
      <c r="D32" s="87">
        <v>13.5</v>
      </c>
      <c r="E32" s="87">
        <v>14.4</v>
      </c>
      <c r="F32" s="87">
        <v>12.9</v>
      </c>
      <c r="G32" s="87">
        <v>12.7</v>
      </c>
      <c r="H32" s="87">
        <v>12.8</v>
      </c>
      <c r="I32" s="87">
        <v>25.2</v>
      </c>
      <c r="J32" s="87">
        <v>20.4</v>
      </c>
      <c r="K32" s="87">
        <v>29.3</v>
      </c>
    </row>
    <row r="33" spans="1:11" ht="12.75">
      <c r="A33" s="10"/>
      <c r="B33" s="7" t="s">
        <v>313</v>
      </c>
      <c r="C33" s="6">
        <v>13.7</v>
      </c>
      <c r="D33" s="6">
        <v>13.2</v>
      </c>
      <c r="E33" s="6">
        <v>14</v>
      </c>
      <c r="F33" s="6">
        <v>12.3</v>
      </c>
      <c r="G33" s="6">
        <v>12.4</v>
      </c>
      <c r="H33" s="6">
        <v>12.2</v>
      </c>
      <c r="I33" s="6">
        <v>25.6</v>
      </c>
      <c r="J33" s="6">
        <v>20.3</v>
      </c>
      <c r="K33" s="6">
        <v>30</v>
      </c>
    </row>
    <row r="34" spans="1:11" ht="12.75">
      <c r="A34" s="10"/>
      <c r="B34" s="7" t="s">
        <v>314</v>
      </c>
      <c r="C34" s="6">
        <v>13.5</v>
      </c>
      <c r="D34" s="6">
        <v>13.1</v>
      </c>
      <c r="E34" s="6">
        <v>13.7</v>
      </c>
      <c r="F34" s="6">
        <v>12.2</v>
      </c>
      <c r="G34" s="6">
        <v>12.2</v>
      </c>
      <c r="H34" s="6">
        <v>12</v>
      </c>
      <c r="I34" s="6">
        <v>25.9</v>
      </c>
      <c r="J34" s="6">
        <v>21.1</v>
      </c>
      <c r="K34" s="6">
        <v>29.7</v>
      </c>
    </row>
    <row r="35" spans="1:11" ht="12.75">
      <c r="A35" s="10"/>
      <c r="B35" s="7" t="s">
        <v>315</v>
      </c>
      <c r="C35" s="6">
        <v>13</v>
      </c>
      <c r="D35" s="6">
        <v>12.8</v>
      </c>
      <c r="E35" s="6">
        <v>13.1</v>
      </c>
      <c r="F35" s="6">
        <v>11.7</v>
      </c>
      <c r="G35" s="6">
        <v>11.9</v>
      </c>
      <c r="H35" s="6">
        <v>11.5</v>
      </c>
      <c r="I35" s="6">
        <v>25</v>
      </c>
      <c r="J35" s="6">
        <v>21</v>
      </c>
      <c r="K35" s="6">
        <v>28.2</v>
      </c>
    </row>
    <row r="36" spans="1:11" ht="12.75">
      <c r="A36" s="10"/>
      <c r="B36" s="7" t="s">
        <v>316</v>
      </c>
      <c r="C36" s="6">
        <v>12.4</v>
      </c>
      <c r="D36" s="6">
        <v>12.1</v>
      </c>
      <c r="E36" s="6">
        <v>12.6</v>
      </c>
      <c r="F36" s="6">
        <v>11.2</v>
      </c>
      <c r="G36" s="6">
        <v>11.4</v>
      </c>
      <c r="H36" s="6">
        <v>11</v>
      </c>
      <c r="I36" s="6">
        <v>23.1</v>
      </c>
      <c r="J36" s="6">
        <v>18.7</v>
      </c>
      <c r="K36" s="6">
        <v>26.6</v>
      </c>
    </row>
    <row r="37" spans="1:11" ht="12.75">
      <c r="A37" s="10"/>
      <c r="B37" s="10"/>
      <c r="C37" s="6"/>
      <c r="D37" s="6"/>
      <c r="E37" s="9"/>
      <c r="F37" s="9"/>
      <c r="G37" s="6"/>
      <c r="H37" s="6"/>
      <c r="I37" s="6"/>
      <c r="J37" s="6"/>
      <c r="K37" s="6"/>
    </row>
    <row r="38" spans="1:11" ht="12.75">
      <c r="A38" s="10"/>
      <c r="B38" s="7" t="s">
        <v>317</v>
      </c>
      <c r="C38" s="6">
        <v>11.4</v>
      </c>
      <c r="D38" s="6">
        <v>11.3</v>
      </c>
      <c r="E38" s="6">
        <v>11.4</v>
      </c>
      <c r="F38" s="6">
        <v>10.3</v>
      </c>
      <c r="G38" s="6">
        <v>10.6</v>
      </c>
      <c r="H38" s="6">
        <v>10</v>
      </c>
      <c r="I38" s="6">
        <v>21.3</v>
      </c>
      <c r="J38" s="6">
        <v>17.8</v>
      </c>
      <c r="K38" s="6">
        <v>23.9</v>
      </c>
    </row>
    <row r="39" spans="1:11" ht="12.75">
      <c r="A39" s="10"/>
      <c r="B39" s="7" t="s">
        <v>318</v>
      </c>
      <c r="C39" s="6">
        <v>10.9</v>
      </c>
      <c r="D39" s="6">
        <v>10.8</v>
      </c>
      <c r="E39" s="6">
        <v>10.9</v>
      </c>
      <c r="F39" s="6">
        <v>9.8</v>
      </c>
      <c r="G39" s="6">
        <v>10</v>
      </c>
      <c r="H39" s="6">
        <v>9.5</v>
      </c>
      <c r="I39" s="6">
        <v>20.5</v>
      </c>
      <c r="J39" s="6">
        <v>17.4</v>
      </c>
      <c r="K39" s="6">
        <v>22.9</v>
      </c>
    </row>
    <row r="40" spans="1:11" ht="12.75">
      <c r="A40" s="26" t="s">
        <v>339</v>
      </c>
      <c r="B40" s="7" t="s">
        <v>319</v>
      </c>
      <c r="C40" s="6">
        <v>10.2</v>
      </c>
      <c r="D40" s="6">
        <v>10.3</v>
      </c>
      <c r="E40" s="6">
        <v>10.1</v>
      </c>
      <c r="F40" s="6">
        <v>9.2</v>
      </c>
      <c r="G40" s="6">
        <v>9.7</v>
      </c>
      <c r="H40" s="6">
        <v>8.8</v>
      </c>
      <c r="I40" s="6">
        <v>19</v>
      </c>
      <c r="J40" s="6">
        <v>16.2</v>
      </c>
      <c r="K40" s="6">
        <v>21.2</v>
      </c>
    </row>
    <row r="41" spans="1:11" ht="12.75">
      <c r="A41" s="10"/>
      <c r="B41" s="7" t="s">
        <v>320</v>
      </c>
      <c r="C41" s="6">
        <v>10.2</v>
      </c>
      <c r="D41" s="6">
        <v>10.3</v>
      </c>
      <c r="E41" s="6">
        <v>10</v>
      </c>
      <c r="F41" s="6">
        <v>9.2</v>
      </c>
      <c r="G41" s="6">
        <v>9.7</v>
      </c>
      <c r="H41" s="6">
        <v>8.8</v>
      </c>
      <c r="I41" s="6">
        <v>18.5</v>
      </c>
      <c r="J41" s="6">
        <v>16.2</v>
      </c>
      <c r="K41" s="6">
        <v>20.2</v>
      </c>
    </row>
    <row r="42" spans="1:11" ht="12.75">
      <c r="A42" s="10"/>
      <c r="B42" s="7" t="s">
        <v>321</v>
      </c>
      <c r="C42" s="6">
        <v>9.8</v>
      </c>
      <c r="D42" s="6">
        <v>10</v>
      </c>
      <c r="E42" s="6">
        <v>9.5</v>
      </c>
      <c r="F42" s="6">
        <v>8.8</v>
      </c>
      <c r="G42" s="6">
        <v>9.3</v>
      </c>
      <c r="H42" s="6">
        <v>8.3</v>
      </c>
      <c r="I42" s="6">
        <v>18.1</v>
      </c>
      <c r="J42" s="6">
        <v>16.1</v>
      </c>
      <c r="K42" s="6">
        <v>19.5</v>
      </c>
    </row>
    <row r="43" spans="1:11" ht="12.75">
      <c r="A43" s="10"/>
      <c r="B43" s="10"/>
      <c r="C43" s="6"/>
      <c r="D43" s="6"/>
      <c r="E43" s="6"/>
      <c r="F43" s="6"/>
      <c r="G43" s="6"/>
      <c r="H43" s="6"/>
      <c r="I43" s="6"/>
      <c r="J43" s="6"/>
      <c r="K43" s="6"/>
    </row>
    <row r="44" spans="1:11" ht="12.75">
      <c r="A44" s="10"/>
      <c r="B44" s="7" t="s">
        <v>322</v>
      </c>
      <c r="C44" s="6">
        <v>10.1</v>
      </c>
      <c r="D44" s="6">
        <v>10.2</v>
      </c>
      <c r="E44" s="6">
        <v>10</v>
      </c>
      <c r="F44" s="6">
        <v>9.1</v>
      </c>
      <c r="G44" s="6">
        <v>9.5</v>
      </c>
      <c r="H44" s="6">
        <v>8.7</v>
      </c>
      <c r="I44" s="6">
        <v>18.8</v>
      </c>
      <c r="J44" s="6">
        <v>16.4</v>
      </c>
      <c r="K44" s="6">
        <v>20.6</v>
      </c>
    </row>
    <row r="45" spans="1:11" ht="12.75">
      <c r="A45" s="10"/>
      <c r="B45" s="7" t="s">
        <v>323</v>
      </c>
      <c r="C45" s="6">
        <v>9.8</v>
      </c>
      <c r="D45" s="6">
        <v>10</v>
      </c>
      <c r="E45" s="6">
        <v>9.6</v>
      </c>
      <c r="F45" s="6">
        <v>8.8</v>
      </c>
      <c r="G45" s="6">
        <v>9.3</v>
      </c>
      <c r="H45" s="6">
        <v>8.4</v>
      </c>
      <c r="I45" s="6">
        <v>17.9</v>
      </c>
      <c r="J45" s="6">
        <v>15.6</v>
      </c>
      <c r="K45" s="6">
        <v>19.5</v>
      </c>
    </row>
    <row r="46" spans="1:11" ht="12.75">
      <c r="A46" s="10"/>
      <c r="B46" s="7" t="s">
        <v>324</v>
      </c>
      <c r="C46" s="6">
        <v>9.6</v>
      </c>
      <c r="D46" s="6">
        <v>9.8</v>
      </c>
      <c r="E46" s="6">
        <v>9.3</v>
      </c>
      <c r="F46" s="6">
        <v>8.7</v>
      </c>
      <c r="G46" s="6">
        <v>9.2</v>
      </c>
      <c r="H46" s="6">
        <v>8.3</v>
      </c>
      <c r="I46" s="6">
        <v>16.7</v>
      </c>
      <c r="J46" s="6">
        <v>14.7</v>
      </c>
      <c r="K46" s="6">
        <v>18.1</v>
      </c>
    </row>
    <row r="47" spans="1:11" ht="12.75">
      <c r="A47" s="10"/>
      <c r="B47" s="7" t="s">
        <v>325</v>
      </c>
      <c r="C47" s="6">
        <v>9.9</v>
      </c>
      <c r="D47" s="6">
        <v>9.9</v>
      </c>
      <c r="E47" s="6">
        <v>9.8</v>
      </c>
      <c r="F47" s="6">
        <v>8.9</v>
      </c>
      <c r="G47" s="6">
        <v>9.2</v>
      </c>
      <c r="H47" s="6">
        <v>8.6</v>
      </c>
      <c r="I47" s="6">
        <v>17.8</v>
      </c>
      <c r="J47" s="6">
        <v>16</v>
      </c>
      <c r="K47" s="6">
        <v>19</v>
      </c>
    </row>
    <row r="48" spans="1:11" ht="12.75">
      <c r="A48" s="10"/>
      <c r="B48" s="7" t="s">
        <v>326</v>
      </c>
      <c r="C48" s="6">
        <v>9.5</v>
      </c>
      <c r="D48" s="6">
        <v>9.8</v>
      </c>
      <c r="E48" s="6">
        <v>9.2</v>
      </c>
      <c r="F48" s="6">
        <v>8.5</v>
      </c>
      <c r="G48" s="6">
        <v>9</v>
      </c>
      <c r="H48" s="6">
        <v>8</v>
      </c>
      <c r="I48" s="6">
        <v>17.4</v>
      </c>
      <c r="J48" s="6">
        <v>16</v>
      </c>
      <c r="K48" s="6">
        <v>18.4</v>
      </c>
    </row>
    <row r="49" spans="1:11" ht="12.75">
      <c r="A49" s="10"/>
      <c r="B49" s="10"/>
      <c r="C49" s="6"/>
      <c r="D49" s="6"/>
      <c r="E49" s="6"/>
      <c r="F49" s="6"/>
      <c r="G49" s="6"/>
      <c r="H49" s="6"/>
      <c r="I49" s="6"/>
      <c r="J49" s="6"/>
      <c r="K49" s="6"/>
    </row>
    <row r="50" spans="1:11" ht="12.75">
      <c r="A50" s="10"/>
      <c r="B50" s="7" t="s">
        <v>327</v>
      </c>
      <c r="C50" s="6">
        <v>9.6</v>
      </c>
      <c r="D50" s="6">
        <v>9.9</v>
      </c>
      <c r="E50" s="6">
        <v>9.4</v>
      </c>
      <c r="F50" s="6">
        <v>8.6</v>
      </c>
      <c r="G50" s="6">
        <v>9.2</v>
      </c>
      <c r="H50" s="6">
        <v>8.1</v>
      </c>
      <c r="I50" s="6">
        <v>17.7</v>
      </c>
      <c r="J50" s="6">
        <v>16.1</v>
      </c>
      <c r="K50" s="6">
        <v>18.9</v>
      </c>
    </row>
    <row r="51" spans="1:11" ht="12.75">
      <c r="A51" s="10"/>
      <c r="B51" s="7" t="s">
        <v>328</v>
      </c>
      <c r="C51" s="6">
        <v>9.6</v>
      </c>
      <c r="D51" s="6">
        <v>9.9</v>
      </c>
      <c r="E51" s="6">
        <v>9.3</v>
      </c>
      <c r="F51" s="6">
        <v>8.5</v>
      </c>
      <c r="G51" s="6">
        <v>9.1</v>
      </c>
      <c r="H51" s="6">
        <v>8.1</v>
      </c>
      <c r="I51" s="6">
        <v>17.8</v>
      </c>
      <c r="J51" s="6">
        <v>16.1</v>
      </c>
      <c r="K51" s="6">
        <v>19</v>
      </c>
    </row>
    <row r="52" spans="1:11" ht="12.75">
      <c r="A52" s="10"/>
      <c r="B52" s="7" t="s">
        <v>329</v>
      </c>
      <c r="C52" s="6">
        <v>9.8</v>
      </c>
      <c r="D52" s="6">
        <v>10.3</v>
      </c>
      <c r="E52" s="6">
        <v>9.3</v>
      </c>
      <c r="F52" s="6">
        <v>8.7</v>
      </c>
      <c r="G52" s="6">
        <v>9.5</v>
      </c>
      <c r="H52" s="6">
        <v>8.1</v>
      </c>
      <c r="I52" s="6">
        <v>17.9</v>
      </c>
      <c r="J52" s="6">
        <v>16.4</v>
      </c>
      <c r="K52" s="6">
        <v>18.9</v>
      </c>
    </row>
    <row r="53" spans="1:11" ht="12.75">
      <c r="A53" s="10"/>
      <c r="B53" s="7" t="s">
        <v>330</v>
      </c>
      <c r="C53" s="6">
        <v>10.1</v>
      </c>
      <c r="D53" s="6">
        <v>10.5</v>
      </c>
      <c r="E53" s="6">
        <v>9.8</v>
      </c>
      <c r="F53" s="6">
        <v>9</v>
      </c>
      <c r="G53" s="6">
        <v>9.6</v>
      </c>
      <c r="H53" s="6">
        <v>8.4</v>
      </c>
      <c r="I53" s="6">
        <v>18.7</v>
      </c>
      <c r="J53" s="6">
        <v>17.5</v>
      </c>
      <c r="K53" s="6">
        <v>19.5</v>
      </c>
    </row>
    <row r="54" spans="1:11" ht="12.75">
      <c r="A54" s="42"/>
      <c r="B54" s="4" t="s">
        <v>331</v>
      </c>
      <c r="C54" s="91">
        <v>11.3</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ustomHeight="1">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F23"/>
  <sheetViews>
    <sheetView workbookViewId="0" topLeftCell="A1">
      <selection activeCell="A2" sqref="A2:D4"/>
    </sheetView>
  </sheetViews>
  <sheetFormatPr defaultColWidth="7.69921875" defaultRowHeight="19.5"/>
  <cols>
    <col min="1" max="1" width="8.5" style="2" customWidth="1"/>
    <col min="2" max="2" width="40.5" style="2" customWidth="1"/>
    <col min="3" max="3" width="5.296875" style="2" customWidth="1"/>
    <col min="4" max="5" width="7.69921875" style="2" customWidth="1"/>
    <col min="6" max="6" width="8.5" style="2" customWidth="1"/>
    <col min="7" max="16384" width="7.69921875" style="2" customWidth="1"/>
  </cols>
  <sheetData>
    <row r="1" ht="12.75">
      <c r="A1" s="38"/>
    </row>
    <row r="2" spans="1:6" ht="12.75">
      <c r="A2" s="159" t="s">
        <v>871</v>
      </c>
      <c r="B2" s="159"/>
      <c r="C2" s="159"/>
      <c r="D2" s="159"/>
      <c r="F2" s="38"/>
    </row>
    <row r="3" spans="1:4" ht="12.75">
      <c r="A3" s="159" t="s">
        <v>872</v>
      </c>
      <c r="B3" s="159"/>
      <c r="C3" s="159"/>
      <c r="D3" s="159"/>
    </row>
    <row r="4" spans="1:4" ht="12.75">
      <c r="A4" s="159" t="s">
        <v>304</v>
      </c>
      <c r="B4" s="159"/>
      <c r="C4" s="159"/>
      <c r="D4" s="159"/>
    </row>
    <row r="6" spans="1:4" ht="38.25">
      <c r="A6" s="34" t="s">
        <v>683</v>
      </c>
      <c r="B6" s="51" t="s">
        <v>460</v>
      </c>
      <c r="C6" s="34" t="s">
        <v>684</v>
      </c>
      <c r="D6" s="51" t="s">
        <v>679</v>
      </c>
    </row>
    <row r="7" spans="1:4" ht="12.75">
      <c r="A7" s="117">
        <v>250</v>
      </c>
      <c r="B7" s="104" t="s">
        <v>873</v>
      </c>
      <c r="C7" s="105">
        <v>1570</v>
      </c>
      <c r="D7" s="87">
        <v>76.5</v>
      </c>
    </row>
    <row r="8" spans="1:4" ht="12.75">
      <c r="A8" s="118">
        <v>250.6</v>
      </c>
      <c r="B8" s="26" t="s">
        <v>61</v>
      </c>
      <c r="C8" s="5">
        <v>146</v>
      </c>
      <c r="D8" s="6">
        <v>7.1</v>
      </c>
    </row>
    <row r="9" spans="1:4" ht="12.75">
      <c r="A9" s="118">
        <v>250.3</v>
      </c>
      <c r="B9" s="26" t="s">
        <v>62</v>
      </c>
      <c r="C9" s="5">
        <v>129</v>
      </c>
      <c r="D9" s="6">
        <v>6.3</v>
      </c>
    </row>
    <row r="10" spans="1:4" ht="12.75">
      <c r="A10" s="9"/>
      <c r="B10" s="10"/>
      <c r="C10" s="8"/>
      <c r="D10" s="9"/>
    </row>
    <row r="11" spans="1:4" ht="12.75">
      <c r="A11" s="119">
        <v>250.1</v>
      </c>
      <c r="B11" s="10" t="s">
        <v>63</v>
      </c>
      <c r="C11" s="8">
        <v>78</v>
      </c>
      <c r="D11" s="9">
        <v>3.8</v>
      </c>
    </row>
    <row r="12" spans="1:4" ht="12.75">
      <c r="A12" s="119">
        <v>250.2</v>
      </c>
      <c r="B12" s="10" t="s">
        <v>64</v>
      </c>
      <c r="C12" s="8">
        <v>63</v>
      </c>
      <c r="D12" s="9">
        <v>3.1</v>
      </c>
    </row>
    <row r="13" spans="1:4" ht="12.75">
      <c r="A13" s="119">
        <v>250.7</v>
      </c>
      <c r="B13" s="10" t="s">
        <v>65</v>
      </c>
      <c r="C13" s="8">
        <v>45</v>
      </c>
      <c r="D13" s="9">
        <v>2.2</v>
      </c>
    </row>
    <row r="14" spans="1:4" ht="12.75">
      <c r="A14" s="9"/>
      <c r="B14" s="10"/>
      <c r="C14" s="8"/>
      <c r="D14" s="9"/>
    </row>
    <row r="15" spans="1:4" ht="12.75">
      <c r="A15" s="118">
        <v>250.5</v>
      </c>
      <c r="B15" s="26" t="s">
        <v>66</v>
      </c>
      <c r="C15" s="5">
        <v>14</v>
      </c>
      <c r="D15" s="6">
        <v>0.7</v>
      </c>
    </row>
    <row r="16" spans="1:4" ht="12.75">
      <c r="A16" s="119">
        <v>250.4</v>
      </c>
      <c r="B16" s="10" t="s">
        <v>67</v>
      </c>
      <c r="C16" s="5">
        <v>5</v>
      </c>
      <c r="D16" s="6">
        <v>0.2</v>
      </c>
    </row>
    <row r="17" spans="1:4" ht="12.75">
      <c r="A17" s="118">
        <v>250.9</v>
      </c>
      <c r="B17" s="26" t="s">
        <v>68</v>
      </c>
      <c r="C17" s="5">
        <v>2</v>
      </c>
      <c r="D17" s="6">
        <v>0.1</v>
      </c>
    </row>
    <row r="18" spans="1:4" ht="24" customHeight="1">
      <c r="A18" s="97"/>
      <c r="B18" s="116" t="s">
        <v>301</v>
      </c>
      <c r="C18" s="110">
        <v>2052</v>
      </c>
      <c r="D18" s="108">
        <v>100</v>
      </c>
    </row>
    <row r="20" spans="1:4" ht="27.75" customHeight="1">
      <c r="A20" s="170" t="s">
        <v>687</v>
      </c>
      <c r="B20" s="154"/>
      <c r="C20" s="154"/>
      <c r="D20" s="154"/>
    </row>
    <row r="22" ht="12.75">
      <c r="A22" s="22" t="s">
        <v>384</v>
      </c>
    </row>
    <row r="23" ht="12.75">
      <c r="A23" s="22"/>
    </row>
  </sheetData>
  <mergeCells count="4">
    <mergeCell ref="A4:D4"/>
    <mergeCell ref="A3:D3"/>
    <mergeCell ref="A2:D2"/>
    <mergeCell ref="A20:D20"/>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174</v>
      </c>
      <c r="B2" s="159"/>
      <c r="C2" s="159"/>
      <c r="D2" s="159"/>
      <c r="E2" s="159"/>
      <c r="F2" s="159"/>
      <c r="G2" s="159"/>
      <c r="H2" s="159"/>
      <c r="I2" s="159"/>
      <c r="J2" s="159"/>
      <c r="K2" s="159"/>
      <c r="L2" s="159"/>
      <c r="M2" s="159"/>
    </row>
    <row r="3" spans="1:13" ht="12.75">
      <c r="A3" s="159" t="s">
        <v>173</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v>
      </c>
      <c r="C9" s="5">
        <v>1</v>
      </c>
      <c r="D9" s="29" t="s">
        <v>369</v>
      </c>
      <c r="E9" s="29" t="s">
        <v>369</v>
      </c>
      <c r="F9" s="29" t="s">
        <v>369</v>
      </c>
      <c r="G9" s="29" t="s">
        <v>369</v>
      </c>
      <c r="H9" s="5">
        <v>1</v>
      </c>
      <c r="I9" s="5">
        <v>1</v>
      </c>
      <c r="J9" s="29" t="s">
        <v>369</v>
      </c>
      <c r="K9" s="29" t="s">
        <v>369</v>
      </c>
      <c r="L9" s="29" t="s">
        <v>369</v>
      </c>
      <c r="M9" s="29" t="s">
        <v>369</v>
      </c>
    </row>
    <row r="10" spans="1:13" ht="12.75">
      <c r="A10" s="26" t="s">
        <v>429</v>
      </c>
      <c r="B10" s="29" t="s">
        <v>369</v>
      </c>
      <c r="C10" s="29" t="s">
        <v>369</v>
      </c>
      <c r="D10" s="29" t="s">
        <v>369</v>
      </c>
      <c r="E10" s="29" t="s">
        <v>369</v>
      </c>
      <c r="F10" s="29" t="s">
        <v>369</v>
      </c>
      <c r="G10" s="29" t="s">
        <v>369</v>
      </c>
      <c r="H10" s="29" t="s">
        <v>369</v>
      </c>
      <c r="I10" s="29" t="s">
        <v>369</v>
      </c>
      <c r="J10" s="29" t="s">
        <v>369</v>
      </c>
      <c r="K10" s="29" t="s">
        <v>369</v>
      </c>
      <c r="L10" s="29" t="s">
        <v>369</v>
      </c>
      <c r="M10" s="29" t="s">
        <v>369</v>
      </c>
    </row>
    <row r="11" spans="1:13" ht="12.75">
      <c r="A11" s="26" t="s">
        <v>430</v>
      </c>
      <c r="B11" s="29" t="s">
        <v>369</v>
      </c>
      <c r="C11" s="29" t="s">
        <v>369</v>
      </c>
      <c r="D11" s="29" t="s">
        <v>369</v>
      </c>
      <c r="E11" s="29" t="s">
        <v>369</v>
      </c>
      <c r="F11" s="29" t="s">
        <v>369</v>
      </c>
      <c r="G11" s="29" t="s">
        <v>369</v>
      </c>
      <c r="H11" s="29" t="s">
        <v>369</v>
      </c>
      <c r="I11" s="29" t="s">
        <v>369</v>
      </c>
      <c r="J11" s="29" t="s">
        <v>369</v>
      </c>
      <c r="K11" s="29" t="s">
        <v>369</v>
      </c>
      <c r="L11" s="29" t="s">
        <v>369</v>
      </c>
      <c r="M11" s="29" t="s">
        <v>369</v>
      </c>
    </row>
    <row r="12" spans="1:13" ht="12.75">
      <c r="A12" s="26" t="s">
        <v>407</v>
      </c>
      <c r="B12" s="29" t="s">
        <v>369</v>
      </c>
      <c r="C12" s="29" t="s">
        <v>369</v>
      </c>
      <c r="D12" s="29" t="s">
        <v>369</v>
      </c>
      <c r="E12" s="29" t="s">
        <v>369</v>
      </c>
      <c r="F12" s="29" t="s">
        <v>369</v>
      </c>
      <c r="G12" s="29" t="s">
        <v>369</v>
      </c>
      <c r="H12" s="29" t="s">
        <v>369</v>
      </c>
      <c r="I12" s="29" t="s">
        <v>369</v>
      </c>
      <c r="J12" s="29" t="s">
        <v>369</v>
      </c>
      <c r="K12" s="29" t="s">
        <v>369</v>
      </c>
      <c r="L12" s="29" t="s">
        <v>369</v>
      </c>
      <c r="M12" s="29" t="s">
        <v>369</v>
      </c>
    </row>
    <row r="13" spans="1:13" ht="12.75">
      <c r="A13" s="26" t="s">
        <v>408</v>
      </c>
      <c r="B13" s="5">
        <v>1</v>
      </c>
      <c r="C13" s="29" t="s">
        <v>369</v>
      </c>
      <c r="D13" s="5">
        <v>1</v>
      </c>
      <c r="E13" s="29" t="s">
        <v>369</v>
      </c>
      <c r="F13" s="29" t="s">
        <v>369</v>
      </c>
      <c r="G13" s="29" t="s">
        <v>369</v>
      </c>
      <c r="H13" s="5">
        <v>1</v>
      </c>
      <c r="I13" s="29" t="s">
        <v>369</v>
      </c>
      <c r="J13" s="5">
        <v>1</v>
      </c>
      <c r="K13" s="29" t="s">
        <v>369</v>
      </c>
      <c r="L13" s="29" t="s">
        <v>369</v>
      </c>
      <c r="M13" s="29" t="s">
        <v>369</v>
      </c>
    </row>
    <row r="14" spans="1:13" ht="12.75">
      <c r="A14" s="26" t="s">
        <v>409</v>
      </c>
      <c r="B14" s="5">
        <v>1</v>
      </c>
      <c r="C14" s="29" t="s">
        <v>369</v>
      </c>
      <c r="D14" s="5">
        <v>1</v>
      </c>
      <c r="E14" s="5">
        <v>1</v>
      </c>
      <c r="F14" s="29" t="s">
        <v>369</v>
      </c>
      <c r="G14" s="5">
        <v>1</v>
      </c>
      <c r="H14" s="29" t="s">
        <v>369</v>
      </c>
      <c r="I14" s="29" t="s">
        <v>369</v>
      </c>
      <c r="J14" s="29" t="s">
        <v>369</v>
      </c>
      <c r="K14" s="29" t="s">
        <v>369</v>
      </c>
      <c r="L14" s="29" t="s">
        <v>369</v>
      </c>
      <c r="M14" s="29" t="s">
        <v>369</v>
      </c>
    </row>
    <row r="15" spans="1:13" ht="12.75">
      <c r="A15" s="26" t="s">
        <v>410</v>
      </c>
      <c r="B15" s="5">
        <v>11</v>
      </c>
      <c r="C15" s="5">
        <v>9</v>
      </c>
      <c r="D15" s="5">
        <v>2</v>
      </c>
      <c r="E15" s="5">
        <v>5</v>
      </c>
      <c r="F15" s="5">
        <v>4</v>
      </c>
      <c r="G15" s="5">
        <v>1</v>
      </c>
      <c r="H15" s="5">
        <v>6</v>
      </c>
      <c r="I15" s="5">
        <v>5</v>
      </c>
      <c r="J15" s="5">
        <v>1</v>
      </c>
      <c r="K15" s="29" t="s">
        <v>369</v>
      </c>
      <c r="L15" s="29" t="s">
        <v>369</v>
      </c>
      <c r="M15" s="29" t="s">
        <v>369</v>
      </c>
    </row>
    <row r="16" spans="1:13" ht="12.75">
      <c r="A16" s="26" t="s">
        <v>411</v>
      </c>
      <c r="B16" s="5">
        <v>39</v>
      </c>
      <c r="C16" s="5">
        <v>31</v>
      </c>
      <c r="D16" s="5">
        <v>8</v>
      </c>
      <c r="E16" s="5">
        <v>17</v>
      </c>
      <c r="F16" s="5">
        <v>13</v>
      </c>
      <c r="G16" s="5">
        <v>4</v>
      </c>
      <c r="H16" s="5">
        <v>22</v>
      </c>
      <c r="I16" s="5">
        <v>18</v>
      </c>
      <c r="J16" s="5">
        <v>4</v>
      </c>
      <c r="K16" s="29" t="s">
        <v>369</v>
      </c>
      <c r="L16" s="29" t="s">
        <v>369</v>
      </c>
      <c r="M16" s="29" t="s">
        <v>369</v>
      </c>
    </row>
    <row r="17" spans="1:13" ht="12.75">
      <c r="A17" s="26" t="s">
        <v>412</v>
      </c>
      <c r="B17" s="5">
        <v>94</v>
      </c>
      <c r="C17" s="5">
        <v>70</v>
      </c>
      <c r="D17" s="5">
        <v>24</v>
      </c>
      <c r="E17" s="5">
        <v>50</v>
      </c>
      <c r="F17" s="5">
        <v>35</v>
      </c>
      <c r="G17" s="5">
        <v>15</v>
      </c>
      <c r="H17" s="5">
        <v>43</v>
      </c>
      <c r="I17" s="5">
        <v>35</v>
      </c>
      <c r="J17" s="5">
        <v>8</v>
      </c>
      <c r="K17" s="5">
        <v>1</v>
      </c>
      <c r="L17" s="29" t="s">
        <v>369</v>
      </c>
      <c r="M17" s="5">
        <v>1</v>
      </c>
    </row>
    <row r="18" spans="1:13" ht="12.75">
      <c r="A18" s="26" t="s">
        <v>413</v>
      </c>
      <c r="B18" s="5">
        <v>111</v>
      </c>
      <c r="C18" s="5">
        <v>81</v>
      </c>
      <c r="D18" s="5">
        <v>30</v>
      </c>
      <c r="E18" s="5">
        <v>53</v>
      </c>
      <c r="F18" s="5">
        <v>37</v>
      </c>
      <c r="G18" s="5">
        <v>16</v>
      </c>
      <c r="H18" s="5">
        <v>56</v>
      </c>
      <c r="I18" s="5">
        <v>43</v>
      </c>
      <c r="J18" s="5">
        <v>13</v>
      </c>
      <c r="K18" s="5">
        <v>2</v>
      </c>
      <c r="L18" s="5">
        <v>1</v>
      </c>
      <c r="M18" s="5">
        <v>1</v>
      </c>
    </row>
    <row r="19" spans="1:13" ht="12.75">
      <c r="A19" s="26" t="s">
        <v>414</v>
      </c>
      <c r="B19" s="5">
        <v>97</v>
      </c>
      <c r="C19" s="5">
        <v>70</v>
      </c>
      <c r="D19" s="5">
        <v>27</v>
      </c>
      <c r="E19" s="5">
        <v>52</v>
      </c>
      <c r="F19" s="5">
        <v>36</v>
      </c>
      <c r="G19" s="5">
        <v>16</v>
      </c>
      <c r="H19" s="5">
        <v>43</v>
      </c>
      <c r="I19" s="5">
        <v>34</v>
      </c>
      <c r="J19" s="5">
        <v>9</v>
      </c>
      <c r="K19" s="5">
        <v>1</v>
      </c>
      <c r="L19" s="29" t="s">
        <v>369</v>
      </c>
      <c r="M19" s="5">
        <v>1</v>
      </c>
    </row>
    <row r="20" spans="1:13" ht="12.75">
      <c r="A20" s="26" t="s">
        <v>415</v>
      </c>
      <c r="B20" s="5">
        <v>96</v>
      </c>
      <c r="C20" s="5">
        <v>66</v>
      </c>
      <c r="D20" s="5">
        <v>30</v>
      </c>
      <c r="E20" s="5">
        <v>64</v>
      </c>
      <c r="F20" s="5">
        <v>47</v>
      </c>
      <c r="G20" s="5">
        <v>17</v>
      </c>
      <c r="H20" s="5">
        <v>32</v>
      </c>
      <c r="I20" s="5">
        <v>19</v>
      </c>
      <c r="J20" s="5">
        <v>13</v>
      </c>
      <c r="K20" s="29" t="s">
        <v>369</v>
      </c>
      <c r="L20" s="29" t="s">
        <v>369</v>
      </c>
      <c r="M20" s="29" t="s">
        <v>369</v>
      </c>
    </row>
    <row r="21" spans="1:13" ht="12.75">
      <c r="A21" s="26" t="s">
        <v>416</v>
      </c>
      <c r="B21" s="5">
        <v>132</v>
      </c>
      <c r="C21" s="5">
        <v>92</v>
      </c>
      <c r="D21" s="5">
        <v>40</v>
      </c>
      <c r="E21" s="5">
        <v>104</v>
      </c>
      <c r="F21" s="5">
        <v>71</v>
      </c>
      <c r="G21" s="5">
        <v>33</v>
      </c>
      <c r="H21" s="5">
        <v>27</v>
      </c>
      <c r="I21" s="5">
        <v>20</v>
      </c>
      <c r="J21" s="5">
        <v>7</v>
      </c>
      <c r="K21" s="5">
        <v>1</v>
      </c>
      <c r="L21" s="5">
        <v>1</v>
      </c>
      <c r="M21" s="29" t="s">
        <v>369</v>
      </c>
    </row>
    <row r="22" spans="1:13" ht="12.75">
      <c r="A22" s="26" t="s">
        <v>417</v>
      </c>
      <c r="B22" s="5">
        <v>156</v>
      </c>
      <c r="C22" s="5">
        <v>112</v>
      </c>
      <c r="D22" s="5">
        <v>44</v>
      </c>
      <c r="E22" s="5">
        <v>126</v>
      </c>
      <c r="F22" s="5">
        <v>90</v>
      </c>
      <c r="G22" s="5">
        <v>36</v>
      </c>
      <c r="H22" s="5">
        <v>29</v>
      </c>
      <c r="I22" s="5">
        <v>21</v>
      </c>
      <c r="J22" s="5">
        <v>8</v>
      </c>
      <c r="K22" s="5">
        <v>1</v>
      </c>
      <c r="L22" s="5">
        <v>1</v>
      </c>
      <c r="M22" s="29" t="s">
        <v>369</v>
      </c>
    </row>
    <row r="23" spans="1:13" ht="12.75">
      <c r="A23" s="26" t="s">
        <v>418</v>
      </c>
      <c r="B23" s="5">
        <v>134</v>
      </c>
      <c r="C23" s="5">
        <v>88</v>
      </c>
      <c r="D23" s="5">
        <v>46</v>
      </c>
      <c r="E23" s="5">
        <v>113</v>
      </c>
      <c r="F23" s="5">
        <v>74</v>
      </c>
      <c r="G23" s="5">
        <v>39</v>
      </c>
      <c r="H23" s="5">
        <v>20</v>
      </c>
      <c r="I23" s="5">
        <v>13</v>
      </c>
      <c r="J23" s="5">
        <v>7</v>
      </c>
      <c r="K23" s="5">
        <v>1</v>
      </c>
      <c r="L23" s="5">
        <v>1</v>
      </c>
      <c r="M23" s="29" t="s">
        <v>369</v>
      </c>
    </row>
    <row r="24" spans="1:13" ht="12.75">
      <c r="A24" s="26" t="s">
        <v>419</v>
      </c>
      <c r="B24" s="5">
        <v>142</v>
      </c>
      <c r="C24" s="5">
        <v>84</v>
      </c>
      <c r="D24" s="5">
        <v>58</v>
      </c>
      <c r="E24" s="5">
        <v>126</v>
      </c>
      <c r="F24" s="5">
        <v>77</v>
      </c>
      <c r="G24" s="5">
        <v>49</v>
      </c>
      <c r="H24" s="5">
        <v>16</v>
      </c>
      <c r="I24" s="5">
        <v>7</v>
      </c>
      <c r="J24" s="5">
        <v>9</v>
      </c>
      <c r="K24" s="29" t="s">
        <v>369</v>
      </c>
      <c r="L24" s="29" t="s">
        <v>369</v>
      </c>
      <c r="M24" s="29" t="s">
        <v>369</v>
      </c>
    </row>
    <row r="25" spans="1:13" ht="12.75">
      <c r="A25" s="26" t="s">
        <v>420</v>
      </c>
      <c r="B25" s="5">
        <v>83</v>
      </c>
      <c r="C25" s="5">
        <v>43</v>
      </c>
      <c r="D25" s="5">
        <v>40</v>
      </c>
      <c r="E25" s="5">
        <v>76</v>
      </c>
      <c r="F25" s="5">
        <v>42</v>
      </c>
      <c r="G25" s="5">
        <v>34</v>
      </c>
      <c r="H25" s="5">
        <v>7</v>
      </c>
      <c r="I25" s="5">
        <v>1</v>
      </c>
      <c r="J25" s="5">
        <v>6</v>
      </c>
      <c r="K25" s="29" t="s">
        <v>369</v>
      </c>
      <c r="L25" s="29" t="s">
        <v>369</v>
      </c>
      <c r="M25" s="29" t="s">
        <v>369</v>
      </c>
    </row>
    <row r="26" spans="1:13" ht="12.75">
      <c r="A26" s="26" t="s">
        <v>421</v>
      </c>
      <c r="B26" s="5">
        <v>47</v>
      </c>
      <c r="C26" s="5">
        <v>27</v>
      </c>
      <c r="D26" s="5">
        <v>20</v>
      </c>
      <c r="E26" s="5">
        <v>44</v>
      </c>
      <c r="F26" s="5">
        <v>26</v>
      </c>
      <c r="G26" s="5">
        <v>18</v>
      </c>
      <c r="H26" s="5">
        <v>3</v>
      </c>
      <c r="I26" s="5">
        <v>1</v>
      </c>
      <c r="J26" s="5">
        <v>2</v>
      </c>
      <c r="K26" s="29" t="s">
        <v>369</v>
      </c>
      <c r="L26" s="29" t="s">
        <v>369</v>
      </c>
      <c r="M26" s="29" t="s">
        <v>369</v>
      </c>
    </row>
    <row r="27" spans="1:13" ht="12.75">
      <c r="A27" s="26" t="s">
        <v>422</v>
      </c>
      <c r="B27" s="5">
        <v>20</v>
      </c>
      <c r="C27" s="5">
        <v>7</v>
      </c>
      <c r="D27" s="5">
        <v>12</v>
      </c>
      <c r="E27" s="5">
        <v>19</v>
      </c>
      <c r="F27" s="5">
        <v>6</v>
      </c>
      <c r="G27" s="5">
        <v>12</v>
      </c>
      <c r="H27" s="5">
        <v>1</v>
      </c>
      <c r="I27" s="5">
        <v>1</v>
      </c>
      <c r="J27" s="29" t="s">
        <v>369</v>
      </c>
      <c r="K27" s="29" t="s">
        <v>369</v>
      </c>
      <c r="L27" s="29" t="s">
        <v>369</v>
      </c>
      <c r="M27" s="29" t="s">
        <v>369</v>
      </c>
    </row>
    <row r="28" spans="1:13" ht="12.75">
      <c r="A28" s="26" t="s">
        <v>335</v>
      </c>
      <c r="B28" s="5">
        <v>5</v>
      </c>
      <c r="C28" s="29" t="s">
        <v>369</v>
      </c>
      <c r="D28" s="5">
        <v>5</v>
      </c>
      <c r="E28" s="5">
        <v>5</v>
      </c>
      <c r="F28" s="29" t="s">
        <v>369</v>
      </c>
      <c r="G28" s="5">
        <v>5</v>
      </c>
      <c r="H28" s="29" t="s">
        <v>369</v>
      </c>
      <c r="I28" s="29" t="s">
        <v>369</v>
      </c>
      <c r="J28" s="29" t="s">
        <v>369</v>
      </c>
      <c r="K28" s="29" t="s">
        <v>369</v>
      </c>
      <c r="L28" s="29" t="s">
        <v>369</v>
      </c>
      <c r="M28" s="29" t="s">
        <v>369</v>
      </c>
    </row>
    <row r="29" spans="1:13" ht="12.75">
      <c r="A29" s="10"/>
      <c r="B29" s="8"/>
      <c r="C29" s="8"/>
      <c r="D29" s="8"/>
      <c r="E29" s="8"/>
      <c r="F29" s="8"/>
      <c r="G29" s="8"/>
      <c r="H29" s="8"/>
      <c r="I29" s="8"/>
      <c r="J29" s="8"/>
      <c r="K29" s="8"/>
      <c r="L29" s="8"/>
      <c r="M29" s="8"/>
    </row>
    <row r="30" spans="1:13" ht="12.75">
      <c r="A30" s="26" t="s">
        <v>311</v>
      </c>
      <c r="B30" s="29" t="s">
        <v>369</v>
      </c>
      <c r="C30" s="29" t="s">
        <v>369</v>
      </c>
      <c r="D30" s="29" t="s">
        <v>369</v>
      </c>
      <c r="E30" s="29" t="s">
        <v>369</v>
      </c>
      <c r="F30" s="29" t="s">
        <v>369</v>
      </c>
      <c r="G30" s="29" t="s">
        <v>369</v>
      </c>
      <c r="H30" s="29" t="s">
        <v>369</v>
      </c>
      <c r="I30" s="29" t="s">
        <v>369</v>
      </c>
      <c r="J30" s="29" t="s">
        <v>369</v>
      </c>
      <c r="K30" s="29" t="s">
        <v>369</v>
      </c>
      <c r="L30" s="29" t="s">
        <v>369</v>
      </c>
      <c r="M30" s="29" t="s">
        <v>369</v>
      </c>
    </row>
    <row r="31" spans="1:13" ht="27.75" customHeight="1">
      <c r="A31" s="35" t="s">
        <v>336</v>
      </c>
      <c r="B31" s="31">
        <v>1170</v>
      </c>
      <c r="C31" s="31">
        <v>781</v>
      </c>
      <c r="D31" s="31">
        <v>388</v>
      </c>
      <c r="E31" s="31">
        <v>855</v>
      </c>
      <c r="F31" s="31">
        <v>558</v>
      </c>
      <c r="G31" s="31">
        <v>296</v>
      </c>
      <c r="H31" s="31">
        <v>307</v>
      </c>
      <c r="I31" s="31">
        <v>219</v>
      </c>
      <c r="J31" s="31">
        <v>88</v>
      </c>
      <c r="K31" s="31">
        <v>7</v>
      </c>
      <c r="L31" s="31">
        <v>4</v>
      </c>
      <c r="M31" s="31">
        <v>3</v>
      </c>
    </row>
    <row r="32" spans="1:13" ht="38.25">
      <c r="A32" s="28" t="s">
        <v>431</v>
      </c>
      <c r="B32" s="113">
        <v>60</v>
      </c>
      <c r="C32" s="113">
        <v>58</v>
      </c>
      <c r="D32" s="113">
        <v>63</v>
      </c>
      <c r="E32" s="113">
        <v>63</v>
      </c>
      <c r="F32" s="113">
        <v>62</v>
      </c>
      <c r="G32" s="113">
        <v>65</v>
      </c>
      <c r="H32" s="113">
        <v>47</v>
      </c>
      <c r="I32" s="113">
        <v>46</v>
      </c>
      <c r="J32" s="113">
        <v>53</v>
      </c>
      <c r="K32" s="113">
        <v>49</v>
      </c>
      <c r="L32" s="113">
        <v>61</v>
      </c>
      <c r="M32" s="113">
        <v>44</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175</v>
      </c>
      <c r="B2" s="159"/>
      <c r="C2" s="159"/>
      <c r="D2" s="159"/>
      <c r="E2" s="159"/>
      <c r="F2" s="159"/>
      <c r="G2" s="159"/>
      <c r="H2" s="159"/>
      <c r="I2" s="159"/>
      <c r="J2" s="159"/>
    </row>
    <row r="3" spans="1:10" ht="12.75">
      <c r="A3" s="159" t="s">
        <v>176</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12.6</v>
      </c>
      <c r="C8" s="46">
        <v>17.3</v>
      </c>
      <c r="D8" s="46">
        <v>8.2</v>
      </c>
      <c r="E8" s="46">
        <v>10.8</v>
      </c>
      <c r="F8" s="46">
        <v>14.4</v>
      </c>
      <c r="G8" s="46">
        <v>7.4</v>
      </c>
      <c r="H8" s="46">
        <v>25</v>
      </c>
      <c r="I8" s="46">
        <v>37.9</v>
      </c>
      <c r="J8" s="46">
        <v>13.5</v>
      </c>
    </row>
    <row r="9" spans="1:10" ht="12.75">
      <c r="A9" s="26" t="s">
        <v>309</v>
      </c>
      <c r="B9" s="6">
        <v>0.7</v>
      </c>
      <c r="C9" s="6">
        <v>1.4</v>
      </c>
      <c r="D9" s="102" t="s">
        <v>516</v>
      </c>
      <c r="E9" s="102" t="s">
        <v>516</v>
      </c>
      <c r="F9" s="102" t="s">
        <v>516</v>
      </c>
      <c r="G9" s="102" t="s">
        <v>516</v>
      </c>
      <c r="H9" s="6">
        <v>3.9</v>
      </c>
      <c r="I9" s="6">
        <v>7.7</v>
      </c>
      <c r="J9" s="102" t="s">
        <v>516</v>
      </c>
    </row>
    <row r="10" spans="1:10" ht="12.75">
      <c r="A10" s="49" t="s">
        <v>441</v>
      </c>
      <c r="B10" s="102" t="s">
        <v>516</v>
      </c>
      <c r="C10" s="102" t="s">
        <v>516</v>
      </c>
      <c r="D10" s="102" t="s">
        <v>516</v>
      </c>
      <c r="E10" s="102" t="s">
        <v>516</v>
      </c>
      <c r="F10" s="102" t="s">
        <v>516</v>
      </c>
      <c r="G10" s="102" t="s">
        <v>516</v>
      </c>
      <c r="H10" s="102" t="s">
        <v>516</v>
      </c>
      <c r="I10" s="102" t="s">
        <v>516</v>
      </c>
      <c r="J10" s="102" t="s">
        <v>516</v>
      </c>
    </row>
    <row r="11" spans="1:10" ht="12.75">
      <c r="A11" s="25" t="s">
        <v>442</v>
      </c>
      <c r="B11" s="6">
        <v>0.1</v>
      </c>
      <c r="C11" s="102" t="s">
        <v>516</v>
      </c>
      <c r="D11" s="6">
        <v>0.3</v>
      </c>
      <c r="E11" s="6">
        <v>0.1</v>
      </c>
      <c r="F11" s="102" t="s">
        <v>516</v>
      </c>
      <c r="G11" s="6">
        <v>0.2</v>
      </c>
      <c r="H11" s="6">
        <v>0.4</v>
      </c>
      <c r="I11" s="102" t="s">
        <v>516</v>
      </c>
      <c r="J11" s="6">
        <v>0.9</v>
      </c>
    </row>
    <row r="12" spans="1:10" ht="12.75">
      <c r="A12" s="25" t="s">
        <v>443</v>
      </c>
      <c r="B12" s="6">
        <v>3.2</v>
      </c>
      <c r="C12" s="6">
        <v>5.2</v>
      </c>
      <c r="D12" s="6">
        <v>1.3</v>
      </c>
      <c r="E12" s="6">
        <v>1.7</v>
      </c>
      <c r="F12" s="6">
        <v>2.6</v>
      </c>
      <c r="G12" s="6">
        <v>0.8</v>
      </c>
      <c r="H12" s="6">
        <v>13.3</v>
      </c>
      <c r="I12" s="6">
        <v>23.8</v>
      </c>
      <c r="J12" s="6">
        <v>4.4</v>
      </c>
    </row>
    <row r="13" spans="1:10" ht="12.75">
      <c r="A13" s="26" t="s">
        <v>444</v>
      </c>
      <c r="B13" s="6">
        <v>15.4</v>
      </c>
      <c r="C13" s="6">
        <v>23.1</v>
      </c>
      <c r="D13" s="6">
        <v>8</v>
      </c>
      <c r="E13" s="6">
        <v>9</v>
      </c>
      <c r="F13" s="6">
        <v>12.6</v>
      </c>
      <c r="G13" s="6">
        <v>5.4</v>
      </c>
      <c r="H13" s="6">
        <v>61.5</v>
      </c>
      <c r="I13" s="6">
        <v>108.9</v>
      </c>
      <c r="J13" s="6">
        <v>23.5</v>
      </c>
    </row>
    <row r="14" spans="1:10" ht="12.75">
      <c r="A14" s="25" t="s">
        <v>445</v>
      </c>
      <c r="B14" s="6">
        <v>20.1</v>
      </c>
      <c r="C14" s="6">
        <v>29</v>
      </c>
      <c r="D14" s="6">
        <v>11.7</v>
      </c>
      <c r="E14" s="6">
        <v>13.8</v>
      </c>
      <c r="F14" s="6">
        <v>20</v>
      </c>
      <c r="G14" s="6">
        <v>8.1</v>
      </c>
      <c r="H14" s="6">
        <v>71.1</v>
      </c>
      <c r="I14" s="6">
        <v>113.2</v>
      </c>
      <c r="J14" s="6">
        <v>37.5</v>
      </c>
    </row>
    <row r="15" spans="1:10" ht="12.75">
      <c r="A15" s="25" t="s">
        <v>446</v>
      </c>
      <c r="B15" s="6">
        <v>35.3</v>
      </c>
      <c r="C15" s="6">
        <v>52.6</v>
      </c>
      <c r="D15" s="6">
        <v>19.7</v>
      </c>
      <c r="E15" s="6">
        <v>31.8</v>
      </c>
      <c r="F15" s="6">
        <v>46.4</v>
      </c>
      <c r="G15" s="6">
        <v>18.3</v>
      </c>
      <c r="H15" s="6">
        <v>65.2</v>
      </c>
      <c r="I15" s="6">
        <v>106.8</v>
      </c>
      <c r="J15" s="6">
        <v>31.6</v>
      </c>
    </row>
    <row r="16" spans="1:10" ht="12.75">
      <c r="A16" s="25" t="s">
        <v>447</v>
      </c>
      <c r="B16" s="6">
        <v>43.4</v>
      </c>
      <c r="C16" s="6">
        <v>61</v>
      </c>
      <c r="D16" s="6">
        <v>29.4</v>
      </c>
      <c r="E16" s="6">
        <v>41.9</v>
      </c>
      <c r="F16" s="6">
        <v>59.5</v>
      </c>
      <c r="G16" s="6">
        <v>27.8</v>
      </c>
      <c r="H16" s="6">
        <v>58.1</v>
      </c>
      <c r="I16" s="6">
        <v>74.6</v>
      </c>
      <c r="J16" s="6">
        <v>45.5</v>
      </c>
    </row>
    <row r="17" spans="1:10" ht="12.75">
      <c r="A17" s="25" t="s">
        <v>448</v>
      </c>
      <c r="B17" s="6">
        <v>38.2</v>
      </c>
      <c r="C17" s="6">
        <v>53.6</v>
      </c>
      <c r="D17" s="6">
        <v>28.6</v>
      </c>
      <c r="E17" s="6">
        <v>38.9</v>
      </c>
      <c r="F17" s="6">
        <v>57.7</v>
      </c>
      <c r="G17" s="6">
        <v>27.3</v>
      </c>
      <c r="H17" s="6">
        <v>33.1</v>
      </c>
      <c r="I17" s="6">
        <v>16.9</v>
      </c>
      <c r="J17" s="6">
        <v>43.6</v>
      </c>
    </row>
    <row r="18" spans="1:10" ht="12.75">
      <c r="A18" s="33" t="s">
        <v>440</v>
      </c>
      <c r="B18" s="15">
        <v>21</v>
      </c>
      <c r="C18" s="15">
        <v>21.1</v>
      </c>
      <c r="D18" s="15">
        <v>19.7</v>
      </c>
      <c r="E18" s="15">
        <v>21.2</v>
      </c>
      <c r="F18" s="15">
        <v>20.5</v>
      </c>
      <c r="G18" s="15">
        <v>21.6</v>
      </c>
      <c r="H18" s="15">
        <v>9.7</v>
      </c>
      <c r="I18" s="15">
        <v>28.4</v>
      </c>
      <c r="J18" s="92" t="s">
        <v>516</v>
      </c>
    </row>
    <row r="19" spans="1:10" ht="25.5" customHeight="1">
      <c r="A19" s="51" t="s">
        <v>449</v>
      </c>
      <c r="B19" s="115">
        <v>10.7</v>
      </c>
      <c r="C19" s="115">
        <v>15.7</v>
      </c>
      <c r="D19" s="115">
        <v>6.3</v>
      </c>
      <c r="E19" s="115">
        <v>8.5</v>
      </c>
      <c r="F19" s="115">
        <v>12.2</v>
      </c>
      <c r="G19" s="115">
        <v>5.2</v>
      </c>
      <c r="H19" s="115">
        <v>27.9</v>
      </c>
      <c r="I19" s="115">
        <v>45</v>
      </c>
      <c r="J19" s="115">
        <v>14.1</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69</v>
      </c>
      <c r="B2" s="179"/>
      <c r="C2" s="179"/>
    </row>
    <row r="3" spans="1:3" ht="12.75">
      <c r="A3" s="179" t="s">
        <v>177</v>
      </c>
      <c r="B3" s="179"/>
      <c r="C3" s="179"/>
    </row>
    <row r="4" spans="1:3" ht="12.75">
      <c r="A4" s="179" t="s">
        <v>304</v>
      </c>
      <c r="B4" s="179"/>
      <c r="C4" s="179"/>
    </row>
    <row r="6" spans="1:3" ht="12.75">
      <c r="A6" s="27" t="s">
        <v>677</v>
      </c>
      <c r="B6" s="27" t="s">
        <v>678</v>
      </c>
      <c r="C6" s="27" t="s">
        <v>679</v>
      </c>
    </row>
    <row r="7" spans="1:3" ht="12.75">
      <c r="A7" s="10" t="s">
        <v>296</v>
      </c>
      <c r="B7" s="8">
        <v>284</v>
      </c>
      <c r="C7" s="9">
        <v>24.3</v>
      </c>
    </row>
    <row r="8" spans="1:3" ht="12.75">
      <c r="A8" s="10" t="s">
        <v>402</v>
      </c>
      <c r="B8" s="8">
        <v>19</v>
      </c>
      <c r="C8" s="9">
        <v>1.6</v>
      </c>
    </row>
    <row r="9" spans="1:3" ht="12.75">
      <c r="A9" s="10" t="s">
        <v>403</v>
      </c>
      <c r="B9" s="8">
        <v>7</v>
      </c>
      <c r="C9" s="9">
        <v>0.6</v>
      </c>
    </row>
    <row r="10" spans="1:3" ht="12.75">
      <c r="A10" s="10" t="s">
        <v>297</v>
      </c>
      <c r="B10" s="8">
        <v>704</v>
      </c>
      <c r="C10" s="9">
        <v>60.2</v>
      </c>
    </row>
    <row r="11" spans="1:3" ht="12.75">
      <c r="A11" s="10" t="s">
        <v>298</v>
      </c>
      <c r="B11" s="8">
        <v>18</v>
      </c>
      <c r="C11" s="9">
        <v>1.5</v>
      </c>
    </row>
    <row r="12" spans="1:3" ht="12.75">
      <c r="A12" s="10" t="s">
        <v>680</v>
      </c>
      <c r="B12" s="8">
        <v>102</v>
      </c>
      <c r="C12" s="9">
        <v>8.7</v>
      </c>
    </row>
    <row r="13" spans="1:3" ht="12.75">
      <c r="A13" s="10" t="s">
        <v>300</v>
      </c>
      <c r="B13" s="8">
        <v>36</v>
      </c>
      <c r="C13" s="9">
        <v>3.1</v>
      </c>
    </row>
    <row r="14" spans="1:3" ht="24" customHeight="1">
      <c r="A14" s="88" t="s">
        <v>301</v>
      </c>
      <c r="B14" s="89">
        <v>1170</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70</v>
      </c>
      <c r="B2" s="159"/>
      <c r="C2" s="159"/>
      <c r="D2" s="159"/>
      <c r="E2" s="159"/>
      <c r="F2" s="159"/>
      <c r="G2" s="159"/>
      <c r="H2" s="159"/>
      <c r="I2" s="159"/>
      <c r="J2" s="159"/>
      <c r="K2" s="159"/>
    </row>
    <row r="3" spans="1:11" ht="12.75">
      <c r="A3" s="159" t="s">
        <v>178</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17.7</v>
      </c>
      <c r="D8" s="87">
        <v>24.9</v>
      </c>
      <c r="E8" s="87">
        <v>11.2</v>
      </c>
      <c r="F8" s="87">
        <v>15.6</v>
      </c>
      <c r="G8" s="87">
        <v>22</v>
      </c>
      <c r="H8" s="87">
        <v>9.7</v>
      </c>
      <c r="I8" s="87">
        <v>34.8</v>
      </c>
      <c r="J8" s="87">
        <v>48.3</v>
      </c>
      <c r="K8" s="87">
        <v>22.5</v>
      </c>
    </row>
    <row r="9" spans="1:11" ht="12.75">
      <c r="A9" s="10"/>
      <c r="B9" s="7" t="s">
        <v>313</v>
      </c>
      <c r="C9" s="6">
        <v>18.7</v>
      </c>
      <c r="D9" s="6">
        <v>25.6</v>
      </c>
      <c r="E9" s="6">
        <v>12.3</v>
      </c>
      <c r="F9" s="6">
        <v>16.2</v>
      </c>
      <c r="G9" s="6">
        <v>22.2</v>
      </c>
      <c r="H9" s="6">
        <v>10.7</v>
      </c>
      <c r="I9" s="6">
        <v>37.7</v>
      </c>
      <c r="J9" s="6">
        <v>53.3</v>
      </c>
      <c r="K9" s="6">
        <v>23.7</v>
      </c>
    </row>
    <row r="10" spans="1:11" ht="12.75">
      <c r="A10" s="10"/>
      <c r="B10" s="7" t="s">
        <v>314</v>
      </c>
      <c r="C10" s="6">
        <v>19.8</v>
      </c>
      <c r="D10" s="6">
        <v>27.8</v>
      </c>
      <c r="E10" s="6">
        <v>12.5</v>
      </c>
      <c r="F10" s="6">
        <v>17</v>
      </c>
      <c r="G10" s="6">
        <v>24.4</v>
      </c>
      <c r="H10" s="6">
        <v>10.3</v>
      </c>
      <c r="I10" s="6">
        <v>41.2</v>
      </c>
      <c r="J10" s="6">
        <v>54.9</v>
      </c>
      <c r="K10" s="6">
        <v>28.8</v>
      </c>
    </row>
    <row r="11" spans="1:11" ht="12.75">
      <c r="A11" s="10"/>
      <c r="B11" s="7" t="s">
        <v>315</v>
      </c>
      <c r="C11" s="6">
        <v>18.8</v>
      </c>
      <c r="D11" s="6">
        <v>26.7</v>
      </c>
      <c r="E11" s="6">
        <v>11.7</v>
      </c>
      <c r="F11" s="6">
        <v>16.3</v>
      </c>
      <c r="G11" s="6">
        <v>23.2</v>
      </c>
      <c r="H11" s="6">
        <v>10.1</v>
      </c>
      <c r="I11" s="6">
        <v>37.9</v>
      </c>
      <c r="J11" s="6">
        <v>54.2</v>
      </c>
      <c r="K11" s="6">
        <v>23.4</v>
      </c>
    </row>
    <row r="12" spans="1:11" ht="12.75">
      <c r="A12" s="10"/>
      <c r="B12" s="7" t="s">
        <v>316</v>
      </c>
      <c r="C12" s="6">
        <v>17.9</v>
      </c>
      <c r="D12" s="6">
        <v>25.8</v>
      </c>
      <c r="E12" s="6">
        <v>10.8</v>
      </c>
      <c r="F12" s="6">
        <v>14.7</v>
      </c>
      <c r="G12" s="6">
        <v>21.5</v>
      </c>
      <c r="H12" s="6">
        <v>8.7</v>
      </c>
      <c r="I12" s="6">
        <v>41.8</v>
      </c>
      <c r="J12" s="6">
        <v>59.7</v>
      </c>
      <c r="K12" s="6">
        <v>25.9</v>
      </c>
    </row>
    <row r="13" spans="1:11" ht="12.75">
      <c r="A13" s="10"/>
      <c r="B13" s="10"/>
      <c r="C13" s="6"/>
      <c r="D13" s="6"/>
      <c r="E13" s="6"/>
      <c r="F13" s="6"/>
      <c r="G13" s="6"/>
      <c r="H13" s="6"/>
      <c r="I13" s="6"/>
      <c r="J13" s="6"/>
      <c r="K13" s="6"/>
    </row>
    <row r="14" spans="1:11" ht="12.75">
      <c r="A14" s="10"/>
      <c r="B14" s="7" t="s">
        <v>317</v>
      </c>
      <c r="C14" s="6">
        <v>17.1</v>
      </c>
      <c r="D14" s="6">
        <v>23.9</v>
      </c>
      <c r="E14" s="6">
        <v>11.1</v>
      </c>
      <c r="F14" s="6">
        <v>14.4</v>
      </c>
      <c r="G14" s="6">
        <v>20.2</v>
      </c>
      <c r="H14" s="6">
        <v>9.2</v>
      </c>
      <c r="I14" s="6">
        <v>37.5</v>
      </c>
      <c r="J14" s="6">
        <v>52.1</v>
      </c>
      <c r="K14" s="6">
        <v>24.6</v>
      </c>
    </row>
    <row r="15" spans="1:11" ht="12.75">
      <c r="A15" s="10"/>
      <c r="B15" s="7" t="s">
        <v>318</v>
      </c>
      <c r="C15" s="6">
        <v>15.9</v>
      </c>
      <c r="D15" s="6">
        <v>23</v>
      </c>
      <c r="E15" s="6">
        <v>9.6</v>
      </c>
      <c r="F15" s="6">
        <v>13.6</v>
      </c>
      <c r="G15" s="6">
        <v>19.8</v>
      </c>
      <c r="H15" s="6">
        <v>8</v>
      </c>
      <c r="I15" s="6">
        <v>32.9</v>
      </c>
      <c r="J15" s="6">
        <v>47.2</v>
      </c>
      <c r="K15" s="6">
        <v>20.4</v>
      </c>
    </row>
    <row r="16" spans="1:11" ht="12.75">
      <c r="A16" s="26" t="s">
        <v>338</v>
      </c>
      <c r="B16" s="7" t="s">
        <v>319</v>
      </c>
      <c r="C16" s="6">
        <v>14.5</v>
      </c>
      <c r="D16" s="6">
        <v>20.6</v>
      </c>
      <c r="E16" s="6">
        <v>9.1</v>
      </c>
      <c r="F16" s="6">
        <v>12.1</v>
      </c>
      <c r="G16" s="6">
        <v>17.6</v>
      </c>
      <c r="H16" s="6">
        <v>7.2</v>
      </c>
      <c r="I16" s="6">
        <v>31.7</v>
      </c>
      <c r="J16" s="6">
        <v>42.9</v>
      </c>
      <c r="K16" s="6">
        <v>22</v>
      </c>
    </row>
    <row r="17" spans="1:11" ht="12.75">
      <c r="A17" s="10"/>
      <c r="B17" s="7" t="s">
        <v>320</v>
      </c>
      <c r="C17" s="6">
        <v>14.2</v>
      </c>
      <c r="D17" s="6">
        <v>19.6</v>
      </c>
      <c r="E17" s="6">
        <v>9.3</v>
      </c>
      <c r="F17" s="6">
        <v>12</v>
      </c>
      <c r="G17" s="6">
        <v>16.9</v>
      </c>
      <c r="H17" s="6">
        <v>7.8</v>
      </c>
      <c r="I17" s="6">
        <v>29.6</v>
      </c>
      <c r="J17" s="6">
        <v>40.9</v>
      </c>
      <c r="K17" s="6">
        <v>20</v>
      </c>
    </row>
    <row r="18" spans="1:11" ht="12.75">
      <c r="A18" s="10"/>
      <c r="B18" s="7" t="s">
        <v>321</v>
      </c>
      <c r="C18" s="6">
        <v>14.2</v>
      </c>
      <c r="D18" s="6">
        <v>21.1</v>
      </c>
      <c r="E18" s="6">
        <v>8.2</v>
      </c>
      <c r="F18" s="6">
        <v>11.4</v>
      </c>
      <c r="G18" s="6">
        <v>17.1</v>
      </c>
      <c r="H18" s="6">
        <v>6.4</v>
      </c>
      <c r="I18" s="6">
        <v>34.1</v>
      </c>
      <c r="J18" s="6">
        <v>50.4</v>
      </c>
      <c r="K18" s="6">
        <v>20.1</v>
      </c>
    </row>
    <row r="19" spans="1:11" ht="12.75">
      <c r="A19" s="10"/>
      <c r="B19" s="10"/>
      <c r="C19" s="6"/>
      <c r="D19" s="6"/>
      <c r="E19" s="6"/>
      <c r="F19" s="6"/>
      <c r="G19" s="6"/>
      <c r="H19" s="6"/>
      <c r="I19" s="6"/>
      <c r="J19" s="6"/>
      <c r="K19" s="6"/>
    </row>
    <row r="20" spans="1:11" ht="12.75">
      <c r="A20" s="10"/>
      <c r="B20" s="7" t="s">
        <v>322</v>
      </c>
      <c r="C20" s="6">
        <v>14.1</v>
      </c>
      <c r="D20" s="6">
        <v>19.7</v>
      </c>
      <c r="E20" s="6">
        <v>9.1</v>
      </c>
      <c r="F20" s="6">
        <v>11.6</v>
      </c>
      <c r="G20" s="6">
        <v>16.5</v>
      </c>
      <c r="H20" s="6">
        <v>7.3</v>
      </c>
      <c r="I20" s="6">
        <v>31.1</v>
      </c>
      <c r="J20" s="6">
        <v>43.7</v>
      </c>
      <c r="K20" s="6">
        <v>20.5</v>
      </c>
    </row>
    <row r="21" spans="1:11" ht="12.75">
      <c r="A21" s="10"/>
      <c r="B21" s="7" t="s">
        <v>323</v>
      </c>
      <c r="C21" s="6">
        <v>12.7</v>
      </c>
      <c r="D21" s="6">
        <v>17.9</v>
      </c>
      <c r="E21" s="6">
        <v>8.2</v>
      </c>
      <c r="F21" s="6">
        <v>10.9</v>
      </c>
      <c r="G21" s="6">
        <v>15.6</v>
      </c>
      <c r="H21" s="6">
        <v>6.7</v>
      </c>
      <c r="I21" s="6">
        <v>25</v>
      </c>
      <c r="J21" s="6">
        <v>34.1</v>
      </c>
      <c r="K21" s="6">
        <v>17.5</v>
      </c>
    </row>
    <row r="22" spans="1:11" ht="12.75">
      <c r="A22" s="10"/>
      <c r="B22" s="7" t="s">
        <v>324</v>
      </c>
      <c r="C22" s="6">
        <v>12.4</v>
      </c>
      <c r="D22" s="6">
        <v>17.5</v>
      </c>
      <c r="E22" s="6">
        <v>8</v>
      </c>
      <c r="F22" s="6">
        <v>10.6</v>
      </c>
      <c r="G22" s="6">
        <v>15.2</v>
      </c>
      <c r="H22" s="6">
        <v>6.6</v>
      </c>
      <c r="I22" s="6">
        <v>24.9</v>
      </c>
      <c r="J22" s="6">
        <v>34.2</v>
      </c>
      <c r="K22" s="6">
        <v>17.2</v>
      </c>
    </row>
    <row r="23" spans="1:11" ht="12.75">
      <c r="A23" s="10"/>
      <c r="B23" s="7" t="s">
        <v>325</v>
      </c>
      <c r="C23" s="6">
        <v>12.5</v>
      </c>
      <c r="D23" s="6">
        <v>18.6</v>
      </c>
      <c r="E23" s="6">
        <v>7.2</v>
      </c>
      <c r="F23" s="6">
        <v>10.6</v>
      </c>
      <c r="G23" s="6">
        <v>15.6</v>
      </c>
      <c r="H23" s="6">
        <v>6.1</v>
      </c>
      <c r="I23" s="6">
        <v>25</v>
      </c>
      <c r="J23" s="6">
        <v>39.5</v>
      </c>
      <c r="K23" s="6">
        <v>13.3</v>
      </c>
    </row>
    <row r="24" spans="1:11" ht="12.75">
      <c r="A24" s="10"/>
      <c r="B24" s="7" t="s">
        <v>326</v>
      </c>
      <c r="C24" s="6">
        <v>11.8</v>
      </c>
      <c r="D24" s="6">
        <v>16.6</v>
      </c>
      <c r="E24" s="6">
        <v>7.7</v>
      </c>
      <c r="F24" s="6">
        <v>9.9</v>
      </c>
      <c r="G24" s="6">
        <v>14</v>
      </c>
      <c r="H24" s="6">
        <v>6.3</v>
      </c>
      <c r="I24" s="6">
        <v>25.1</v>
      </c>
      <c r="J24" s="6">
        <v>35.8</v>
      </c>
      <c r="K24" s="6">
        <v>16.2</v>
      </c>
    </row>
    <row r="25" spans="1:11" ht="12.75">
      <c r="A25" s="10"/>
      <c r="B25" s="10"/>
      <c r="C25" s="6"/>
      <c r="D25" s="6"/>
      <c r="E25" s="6"/>
      <c r="F25" s="6"/>
      <c r="G25" s="6"/>
      <c r="H25" s="6"/>
      <c r="I25" s="6"/>
      <c r="J25" s="6"/>
      <c r="K25" s="6"/>
    </row>
    <row r="26" spans="1:11" ht="12.75">
      <c r="A26" s="10"/>
      <c r="B26" s="7" t="s">
        <v>327</v>
      </c>
      <c r="C26" s="6">
        <v>12.3</v>
      </c>
      <c r="D26" s="6">
        <v>17.5</v>
      </c>
      <c r="E26" s="6">
        <v>7.6</v>
      </c>
      <c r="F26" s="6">
        <v>9.9</v>
      </c>
      <c r="G26" s="6">
        <v>14</v>
      </c>
      <c r="H26" s="6">
        <v>6.3</v>
      </c>
      <c r="I26" s="6">
        <v>28.4</v>
      </c>
      <c r="J26" s="6">
        <v>43.3</v>
      </c>
      <c r="K26" s="6">
        <v>16.1</v>
      </c>
    </row>
    <row r="27" spans="1:11" ht="12.75">
      <c r="A27" s="10"/>
      <c r="B27" s="7" t="s">
        <v>328</v>
      </c>
      <c r="C27" s="6">
        <v>10.7</v>
      </c>
      <c r="D27" s="6">
        <v>15.8</v>
      </c>
      <c r="E27" s="6">
        <v>6.2</v>
      </c>
      <c r="F27" s="6">
        <v>8.9</v>
      </c>
      <c r="G27" s="6">
        <v>12.8</v>
      </c>
      <c r="H27" s="6">
        <v>5.4</v>
      </c>
      <c r="I27" s="6">
        <v>22.7</v>
      </c>
      <c r="J27" s="6">
        <v>37</v>
      </c>
      <c r="K27" s="6">
        <v>11</v>
      </c>
    </row>
    <row r="28" spans="1:11" ht="12.75">
      <c r="A28" s="10"/>
      <c r="B28" s="7" t="s">
        <v>329</v>
      </c>
      <c r="C28" s="6">
        <v>10.4</v>
      </c>
      <c r="D28" s="6">
        <v>15</v>
      </c>
      <c r="E28" s="6">
        <v>6.3</v>
      </c>
      <c r="F28" s="6">
        <v>8.3</v>
      </c>
      <c r="G28" s="6">
        <v>12.1</v>
      </c>
      <c r="H28" s="6">
        <v>4.9</v>
      </c>
      <c r="I28" s="6">
        <v>24.5</v>
      </c>
      <c r="J28" s="6">
        <v>36.6</v>
      </c>
      <c r="K28" s="6">
        <v>14.8</v>
      </c>
    </row>
    <row r="29" spans="1:11" ht="12.75">
      <c r="A29" s="10"/>
      <c r="B29" s="7" t="s">
        <v>330</v>
      </c>
      <c r="C29" s="6">
        <v>10.2</v>
      </c>
      <c r="D29" s="6">
        <v>14.7</v>
      </c>
      <c r="E29" s="6">
        <v>6.1</v>
      </c>
      <c r="F29" s="6">
        <v>8.1</v>
      </c>
      <c r="G29" s="6">
        <v>11.8</v>
      </c>
      <c r="H29" s="6">
        <v>4.8</v>
      </c>
      <c r="I29" s="6">
        <v>24.1</v>
      </c>
      <c r="J29" s="6">
        <v>36.1</v>
      </c>
      <c r="K29" s="6">
        <v>14.3</v>
      </c>
    </row>
    <row r="30" spans="1:11" ht="12.75">
      <c r="A30" s="10"/>
      <c r="B30" s="7" t="s">
        <v>331</v>
      </c>
      <c r="C30" s="6">
        <v>10.7</v>
      </c>
      <c r="D30" s="6">
        <v>15.7</v>
      </c>
      <c r="E30" s="6">
        <v>6.3</v>
      </c>
      <c r="F30" s="6">
        <v>8.5</v>
      </c>
      <c r="G30" s="6">
        <v>12.2</v>
      </c>
      <c r="H30" s="6">
        <v>5.2</v>
      </c>
      <c r="I30" s="6">
        <v>25.8</v>
      </c>
      <c r="J30" s="6">
        <v>41.1</v>
      </c>
      <c r="K30" s="6">
        <v>13.3</v>
      </c>
    </row>
    <row r="31" spans="1:11" ht="12.75">
      <c r="A31" s="42"/>
      <c r="B31" s="42"/>
      <c r="C31" s="91"/>
      <c r="D31" s="91"/>
      <c r="E31" s="91"/>
      <c r="F31" s="91"/>
      <c r="G31" s="91"/>
      <c r="H31" s="91"/>
      <c r="I31" s="91"/>
      <c r="J31" s="91"/>
      <c r="K31" s="91"/>
    </row>
    <row r="32" spans="1:11" ht="12.75">
      <c r="A32" s="10"/>
      <c r="B32" s="7" t="s">
        <v>312</v>
      </c>
      <c r="C32" s="87">
        <v>14.7</v>
      </c>
      <c r="D32" s="87">
        <v>20.2</v>
      </c>
      <c r="E32" s="87">
        <v>9.8</v>
      </c>
      <c r="F32" s="87">
        <v>13.4</v>
      </c>
      <c r="G32" s="87">
        <v>18.8</v>
      </c>
      <c r="H32" s="87">
        <v>8.7</v>
      </c>
      <c r="I32" s="87">
        <v>23.8</v>
      </c>
      <c r="J32" s="87">
        <v>31.3</v>
      </c>
      <c r="K32" s="87">
        <v>17.4</v>
      </c>
    </row>
    <row r="33" spans="1:11" ht="12.75">
      <c r="A33" s="10"/>
      <c r="B33" s="7" t="s">
        <v>313</v>
      </c>
      <c r="C33" s="6">
        <v>14.6</v>
      </c>
      <c r="D33" s="6">
        <v>20.2</v>
      </c>
      <c r="E33" s="6">
        <v>9.7</v>
      </c>
      <c r="F33" s="6">
        <v>13.5</v>
      </c>
      <c r="G33" s="6">
        <v>18.9</v>
      </c>
      <c r="H33" s="6">
        <v>8.7</v>
      </c>
      <c r="I33" s="6">
        <v>23.4</v>
      </c>
      <c r="J33" s="6">
        <v>31</v>
      </c>
      <c r="K33" s="6">
        <v>16.9</v>
      </c>
    </row>
    <row r="34" spans="1:11" ht="12.75">
      <c r="A34" s="10"/>
      <c r="B34" s="7" t="s">
        <v>314</v>
      </c>
      <c r="C34" s="6">
        <v>14.9</v>
      </c>
      <c r="D34" s="6">
        <v>20.8</v>
      </c>
      <c r="E34" s="6">
        <v>9.6</v>
      </c>
      <c r="F34" s="6">
        <v>13.5</v>
      </c>
      <c r="G34" s="6">
        <v>19</v>
      </c>
      <c r="H34" s="6">
        <v>8.5</v>
      </c>
      <c r="I34" s="6">
        <v>25.3</v>
      </c>
      <c r="J34" s="6">
        <v>35</v>
      </c>
      <c r="K34" s="6">
        <v>17.1</v>
      </c>
    </row>
    <row r="35" spans="1:11" ht="12.75">
      <c r="A35" s="10"/>
      <c r="B35" s="7" t="s">
        <v>315</v>
      </c>
      <c r="C35" s="6">
        <v>15</v>
      </c>
      <c r="D35" s="6">
        <v>20.8</v>
      </c>
      <c r="E35" s="6">
        <v>9.8</v>
      </c>
      <c r="F35" s="6">
        <v>13.6</v>
      </c>
      <c r="G35" s="6">
        <v>19.3</v>
      </c>
      <c r="H35" s="6">
        <v>8.7</v>
      </c>
      <c r="I35" s="6">
        <v>25.1</v>
      </c>
      <c r="J35" s="6">
        <v>33.7</v>
      </c>
      <c r="K35" s="6">
        <v>17.9</v>
      </c>
    </row>
    <row r="36" spans="1:11" ht="12.75">
      <c r="A36" s="10"/>
      <c r="B36" s="7" t="s">
        <v>316</v>
      </c>
      <c r="C36" s="6">
        <v>14.7</v>
      </c>
      <c r="D36" s="6">
        <v>20.6</v>
      </c>
      <c r="E36" s="6">
        <v>9.6</v>
      </c>
      <c r="F36" s="6">
        <v>13.4</v>
      </c>
      <c r="G36" s="6">
        <v>19</v>
      </c>
      <c r="H36" s="6">
        <v>8.5</v>
      </c>
      <c r="I36" s="6">
        <v>24.8</v>
      </c>
      <c r="J36" s="6">
        <v>33.9</v>
      </c>
      <c r="K36" s="6">
        <v>17.2</v>
      </c>
    </row>
    <row r="37" spans="1:11" ht="12.75">
      <c r="A37" s="10"/>
      <c r="B37" s="10"/>
      <c r="C37" s="6"/>
      <c r="D37" s="6"/>
      <c r="E37" s="6"/>
      <c r="F37" s="6"/>
      <c r="G37" s="6"/>
      <c r="H37" s="6"/>
      <c r="I37" s="6"/>
      <c r="J37" s="6"/>
      <c r="K37" s="6"/>
    </row>
    <row r="38" spans="1:11" ht="12.75">
      <c r="A38" s="10"/>
      <c r="B38" s="7" t="s">
        <v>317</v>
      </c>
      <c r="C38" s="6">
        <v>13.7</v>
      </c>
      <c r="D38" s="6">
        <v>19.4</v>
      </c>
      <c r="E38" s="6">
        <v>8.8</v>
      </c>
      <c r="F38" s="6">
        <v>12.5</v>
      </c>
      <c r="G38" s="6">
        <v>17.8</v>
      </c>
      <c r="H38" s="6">
        <v>7.9</v>
      </c>
      <c r="I38" s="6">
        <v>22.9</v>
      </c>
      <c r="J38" s="6">
        <v>32</v>
      </c>
      <c r="K38" s="6">
        <v>15.3</v>
      </c>
    </row>
    <row r="39" spans="1:11" ht="12.75">
      <c r="A39" s="10"/>
      <c r="B39" s="7" t="s">
        <v>318</v>
      </c>
      <c r="C39" s="6">
        <v>13.5</v>
      </c>
      <c r="D39" s="6">
        <v>19</v>
      </c>
      <c r="E39" s="6">
        <v>8.6</v>
      </c>
      <c r="F39" s="6">
        <v>12.2</v>
      </c>
      <c r="G39" s="6">
        <v>17.4</v>
      </c>
      <c r="H39" s="6">
        <v>7.7</v>
      </c>
      <c r="I39" s="6">
        <v>22.9</v>
      </c>
      <c r="J39" s="6">
        <v>32.1</v>
      </c>
      <c r="K39" s="6">
        <v>15.1</v>
      </c>
    </row>
    <row r="40" spans="1:11" ht="12.75">
      <c r="A40" s="26" t="s">
        <v>339</v>
      </c>
      <c r="B40" s="7" t="s">
        <v>319</v>
      </c>
      <c r="C40" s="6">
        <v>13</v>
      </c>
      <c r="D40" s="6">
        <v>18.3</v>
      </c>
      <c r="E40" s="6">
        <v>8.3</v>
      </c>
      <c r="F40" s="6">
        <v>11.7</v>
      </c>
      <c r="G40" s="6">
        <v>16.6</v>
      </c>
      <c r="H40" s="6">
        <v>7.4</v>
      </c>
      <c r="I40" s="6">
        <v>22.2</v>
      </c>
      <c r="J40" s="6">
        <v>31.2</v>
      </c>
      <c r="K40" s="6">
        <v>14.7</v>
      </c>
    </row>
    <row r="41" spans="1:11" ht="12.75">
      <c r="A41" s="10"/>
      <c r="B41" s="7" t="s">
        <v>320</v>
      </c>
      <c r="C41" s="6">
        <v>12.4</v>
      </c>
      <c r="D41" s="6">
        <v>17.5</v>
      </c>
      <c r="E41" s="6">
        <v>8</v>
      </c>
      <c r="F41" s="6">
        <v>11.2</v>
      </c>
      <c r="G41" s="6">
        <v>16</v>
      </c>
      <c r="H41" s="6">
        <v>7.1</v>
      </c>
      <c r="I41" s="6">
        <v>20.7</v>
      </c>
      <c r="J41" s="6">
        <v>29</v>
      </c>
      <c r="K41" s="6">
        <v>13.9</v>
      </c>
    </row>
    <row r="42" spans="1:11" ht="12.75">
      <c r="A42" s="10"/>
      <c r="B42" s="7" t="s">
        <v>321</v>
      </c>
      <c r="C42" s="6">
        <v>12</v>
      </c>
      <c r="D42" s="6">
        <v>17</v>
      </c>
      <c r="E42" s="6">
        <v>7.7</v>
      </c>
      <c r="F42" s="6">
        <v>11</v>
      </c>
      <c r="G42" s="6">
        <v>15.6</v>
      </c>
      <c r="H42" s="6">
        <v>7</v>
      </c>
      <c r="I42" s="6">
        <v>19.7</v>
      </c>
      <c r="J42" s="6">
        <v>28.2</v>
      </c>
      <c r="K42" s="6">
        <v>12.8</v>
      </c>
    </row>
    <row r="43" spans="1:11" ht="12.75">
      <c r="A43" s="10"/>
      <c r="B43" s="10"/>
      <c r="C43" s="6"/>
      <c r="D43" s="6"/>
      <c r="E43" s="6"/>
      <c r="F43" s="6"/>
      <c r="G43" s="6"/>
      <c r="H43" s="6"/>
      <c r="I43" s="6"/>
      <c r="J43" s="6"/>
      <c r="K43" s="6"/>
    </row>
    <row r="44" spans="1:11" ht="12.75">
      <c r="A44" s="10"/>
      <c r="B44" s="7" t="s">
        <v>322</v>
      </c>
      <c r="C44" s="6">
        <v>12.2</v>
      </c>
      <c r="D44" s="6">
        <v>17.1</v>
      </c>
      <c r="E44" s="6">
        <v>7.9</v>
      </c>
      <c r="F44" s="6">
        <v>11</v>
      </c>
      <c r="G44" s="6">
        <v>15.7</v>
      </c>
      <c r="H44" s="6">
        <v>7</v>
      </c>
      <c r="I44" s="6">
        <v>20</v>
      </c>
      <c r="J44" s="6">
        <v>28.1</v>
      </c>
      <c r="K44" s="6">
        <v>13.5</v>
      </c>
    </row>
    <row r="45" spans="1:11" ht="12.75">
      <c r="A45" s="10"/>
      <c r="B45" s="7" t="s">
        <v>323</v>
      </c>
      <c r="C45" s="6">
        <v>11.4</v>
      </c>
      <c r="D45" s="6">
        <v>16</v>
      </c>
      <c r="E45" s="6">
        <v>7.4</v>
      </c>
      <c r="F45" s="6">
        <v>10.5</v>
      </c>
      <c r="G45" s="6">
        <v>14.8</v>
      </c>
      <c r="H45" s="6">
        <v>6.7</v>
      </c>
      <c r="I45" s="6">
        <v>17.6</v>
      </c>
      <c r="J45" s="6">
        <v>24.7</v>
      </c>
      <c r="K45" s="6">
        <v>11.9</v>
      </c>
    </row>
    <row r="46" spans="1:11" ht="12.75">
      <c r="A46" s="10"/>
      <c r="B46" s="7" t="s">
        <v>324</v>
      </c>
      <c r="C46" s="6">
        <v>10.5</v>
      </c>
      <c r="D46" s="6">
        <v>14.9</v>
      </c>
      <c r="E46" s="6">
        <v>6.7</v>
      </c>
      <c r="F46" s="6">
        <v>9.8</v>
      </c>
      <c r="G46" s="6">
        <v>14.1</v>
      </c>
      <c r="H46" s="6">
        <v>6.1</v>
      </c>
      <c r="I46" s="6">
        <v>14.9</v>
      </c>
      <c r="J46" s="6">
        <v>20.9</v>
      </c>
      <c r="K46" s="6">
        <v>10.1</v>
      </c>
    </row>
    <row r="47" spans="1:11" ht="12.75">
      <c r="A47" s="10"/>
      <c r="B47" s="7" t="s">
        <v>325</v>
      </c>
      <c r="C47" s="6">
        <v>10.2</v>
      </c>
      <c r="D47" s="6">
        <v>14.3</v>
      </c>
      <c r="E47" s="6">
        <v>6.6</v>
      </c>
      <c r="F47" s="6">
        <v>9.5</v>
      </c>
      <c r="G47" s="6">
        <v>13.4</v>
      </c>
      <c r="H47" s="6">
        <v>6</v>
      </c>
      <c r="I47" s="6">
        <v>14.7</v>
      </c>
      <c r="J47" s="6">
        <v>20.5</v>
      </c>
      <c r="K47" s="6">
        <v>10</v>
      </c>
    </row>
    <row r="48" spans="1:11" ht="12.75">
      <c r="A48" s="10"/>
      <c r="B48" s="7" t="s">
        <v>326</v>
      </c>
      <c r="C48" s="6">
        <v>10</v>
      </c>
      <c r="D48" s="6">
        <v>14.1</v>
      </c>
      <c r="E48" s="6">
        <v>6.4</v>
      </c>
      <c r="F48" s="6">
        <v>9.3</v>
      </c>
      <c r="G48" s="6">
        <v>13.2</v>
      </c>
      <c r="H48" s="6">
        <v>5.9</v>
      </c>
      <c r="I48" s="6">
        <v>14.3</v>
      </c>
      <c r="J48" s="6">
        <v>20.2</v>
      </c>
      <c r="K48" s="6">
        <v>9.5</v>
      </c>
    </row>
    <row r="49" spans="1:11" ht="12.75">
      <c r="A49" s="10"/>
      <c r="B49" s="10"/>
      <c r="C49" s="6"/>
      <c r="D49" s="6"/>
      <c r="E49" s="6"/>
      <c r="F49" s="6"/>
      <c r="G49" s="6"/>
      <c r="H49" s="6"/>
      <c r="I49" s="6"/>
      <c r="J49" s="9"/>
      <c r="K49" s="6"/>
    </row>
    <row r="50" spans="1:11" ht="12.75">
      <c r="A50" s="10"/>
      <c r="B50" s="7" t="s">
        <v>327</v>
      </c>
      <c r="C50" s="6">
        <v>9.6</v>
      </c>
      <c r="D50" s="6">
        <v>13.6</v>
      </c>
      <c r="E50" s="6">
        <v>6.1</v>
      </c>
      <c r="F50" s="6">
        <v>8.9</v>
      </c>
      <c r="G50" s="6">
        <v>12.6</v>
      </c>
      <c r="H50" s="6">
        <v>5.6</v>
      </c>
      <c r="I50" s="6">
        <v>14.4</v>
      </c>
      <c r="J50" s="6">
        <v>20.7</v>
      </c>
      <c r="K50" s="6">
        <v>9.3</v>
      </c>
    </row>
    <row r="51" spans="1:11" ht="12.75">
      <c r="A51" s="10"/>
      <c r="B51" s="7" t="s">
        <v>328</v>
      </c>
      <c r="C51" s="6">
        <v>9.2</v>
      </c>
      <c r="D51" s="6">
        <v>13</v>
      </c>
      <c r="E51" s="6">
        <v>5.9</v>
      </c>
      <c r="F51" s="6">
        <v>8.6</v>
      </c>
      <c r="G51" s="6">
        <v>12.2</v>
      </c>
      <c r="H51" s="6">
        <v>5.4</v>
      </c>
      <c r="I51" s="6">
        <v>12.9</v>
      </c>
      <c r="J51" s="6">
        <v>18.4</v>
      </c>
      <c r="K51" s="6">
        <v>8.5</v>
      </c>
    </row>
    <row r="52" spans="1:11" ht="12.75">
      <c r="A52" s="10"/>
      <c r="B52" s="7" t="s">
        <v>329</v>
      </c>
      <c r="C52" s="6">
        <v>9.1</v>
      </c>
      <c r="D52" s="6">
        <v>13</v>
      </c>
      <c r="E52" s="6">
        <v>5.6</v>
      </c>
      <c r="F52" s="6">
        <v>8.4</v>
      </c>
      <c r="G52" s="6">
        <v>12.1</v>
      </c>
      <c r="H52" s="6">
        <v>5.1</v>
      </c>
      <c r="I52" s="6">
        <v>13.2</v>
      </c>
      <c r="J52" s="6">
        <v>19.1</v>
      </c>
      <c r="K52" s="6">
        <v>8.3</v>
      </c>
    </row>
    <row r="53" spans="1:11" ht="12.75">
      <c r="A53" s="10"/>
      <c r="B53" s="7" t="s">
        <v>330</v>
      </c>
      <c r="C53" s="6">
        <v>9</v>
      </c>
      <c r="D53" s="102">
        <v>12.9</v>
      </c>
      <c r="E53" s="102">
        <v>5.6</v>
      </c>
      <c r="F53" s="102">
        <v>8.4</v>
      </c>
      <c r="G53" s="102">
        <v>12.1</v>
      </c>
      <c r="H53" s="102">
        <v>5</v>
      </c>
      <c r="I53" s="102">
        <v>12.9</v>
      </c>
      <c r="J53" s="102">
        <v>18.2</v>
      </c>
      <c r="K53" s="102">
        <v>8.6</v>
      </c>
    </row>
    <row r="54" spans="1:11" ht="12.75">
      <c r="A54" s="42"/>
      <c r="B54" s="4" t="s">
        <v>331</v>
      </c>
      <c r="C54" s="91">
        <v>8.7</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ustomHeight="1">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F25"/>
  <sheetViews>
    <sheetView workbookViewId="0" topLeftCell="A1">
      <selection activeCell="A2" sqref="A2:D4"/>
    </sheetView>
  </sheetViews>
  <sheetFormatPr defaultColWidth="7.69921875" defaultRowHeight="19.5"/>
  <cols>
    <col min="1" max="1" width="8.5" style="2" customWidth="1"/>
    <col min="2" max="2" width="40.5" style="2" customWidth="1"/>
    <col min="3" max="3" width="5.296875" style="2" customWidth="1"/>
    <col min="4" max="5" width="7.69921875" style="2" customWidth="1"/>
    <col min="6" max="6" width="8.5" style="2" customWidth="1"/>
    <col min="7" max="16384" width="7.69921875" style="2" customWidth="1"/>
  </cols>
  <sheetData>
    <row r="1" ht="12.75">
      <c r="A1" s="38"/>
    </row>
    <row r="2" spans="1:6" ht="12.75">
      <c r="A2" s="159" t="s">
        <v>179</v>
      </c>
      <c r="B2" s="159"/>
      <c r="C2" s="159"/>
      <c r="D2" s="159"/>
      <c r="F2" s="38"/>
    </row>
    <row r="3" spans="1:4" ht="12.75">
      <c r="A3" s="159" t="s">
        <v>180</v>
      </c>
      <c r="B3" s="159"/>
      <c r="C3" s="159"/>
      <c r="D3" s="159"/>
    </row>
    <row r="4" spans="1:4" ht="12.75">
      <c r="A4" s="159" t="s">
        <v>304</v>
      </c>
      <c r="B4" s="159"/>
      <c r="C4" s="159"/>
      <c r="D4" s="159"/>
    </row>
    <row r="6" spans="1:4" ht="38.25">
      <c r="A6" s="34" t="s">
        <v>683</v>
      </c>
      <c r="B6" s="51" t="s">
        <v>460</v>
      </c>
      <c r="C6" s="34" t="s">
        <v>684</v>
      </c>
      <c r="D6" s="51" t="s">
        <v>679</v>
      </c>
    </row>
    <row r="7" spans="1:4" ht="12.75">
      <c r="A7" s="45"/>
      <c r="B7" s="24"/>
      <c r="C7" s="45"/>
      <c r="D7" s="24"/>
    </row>
    <row r="8" spans="1:4" ht="12.75">
      <c r="A8" s="7" t="s">
        <v>71</v>
      </c>
      <c r="B8" s="26" t="s">
        <v>72</v>
      </c>
      <c r="C8" s="5">
        <v>524</v>
      </c>
      <c r="D8" s="6">
        <v>48.51851851851852</v>
      </c>
    </row>
    <row r="9" spans="1:4" ht="12.75">
      <c r="A9" s="7" t="s">
        <v>73</v>
      </c>
      <c r="B9" s="26" t="s">
        <v>74</v>
      </c>
      <c r="C9" s="5">
        <v>300</v>
      </c>
      <c r="D9" s="6">
        <v>27.77777777777778</v>
      </c>
    </row>
    <row r="10" spans="1:4" ht="12.75">
      <c r="A10" s="7" t="s">
        <v>77</v>
      </c>
      <c r="B10" s="26" t="s">
        <v>78</v>
      </c>
      <c r="C10" s="5">
        <v>73</v>
      </c>
      <c r="D10" s="6">
        <v>6.7592592592592595</v>
      </c>
    </row>
    <row r="11" spans="1:4" ht="12.75">
      <c r="A11" s="10"/>
      <c r="B11" s="10"/>
      <c r="C11" s="5"/>
      <c r="D11" s="6"/>
    </row>
    <row r="12" spans="1:4" ht="12.75">
      <c r="A12" s="7" t="s">
        <v>79</v>
      </c>
      <c r="B12" s="26" t="s">
        <v>80</v>
      </c>
      <c r="C12" s="5">
        <v>9</v>
      </c>
      <c r="D12" s="6">
        <v>0.8333333333333334</v>
      </c>
    </row>
    <row r="13" spans="1:4" ht="12.75">
      <c r="A13" s="7" t="s">
        <v>75</v>
      </c>
      <c r="B13" s="26" t="s">
        <v>76</v>
      </c>
      <c r="C13" s="5">
        <v>120</v>
      </c>
      <c r="D13" s="6">
        <v>11.11111111111111</v>
      </c>
    </row>
    <row r="14" spans="1:4" ht="12.75">
      <c r="A14" s="7" t="s">
        <v>83</v>
      </c>
      <c r="B14" s="26" t="s">
        <v>84</v>
      </c>
      <c r="C14" s="5">
        <v>23</v>
      </c>
      <c r="D14" s="6">
        <v>2.1296296296296298</v>
      </c>
    </row>
    <row r="15" spans="1:4" ht="12.75">
      <c r="A15" s="10"/>
      <c r="B15" s="10"/>
      <c r="C15" s="5"/>
      <c r="D15" s="6"/>
    </row>
    <row r="16" spans="1:4" ht="12.75">
      <c r="A16" s="7" t="s">
        <v>81</v>
      </c>
      <c r="B16" s="26" t="s">
        <v>82</v>
      </c>
      <c r="C16" s="5">
        <v>16</v>
      </c>
      <c r="D16" s="6">
        <v>1.4814814814814816</v>
      </c>
    </row>
    <row r="17" spans="1:4" ht="12.75">
      <c r="A17" s="7" t="s">
        <v>85</v>
      </c>
      <c r="B17" s="26" t="s">
        <v>86</v>
      </c>
      <c r="C17" s="5">
        <v>7</v>
      </c>
      <c r="D17" s="6">
        <v>0.6481481481481481</v>
      </c>
    </row>
    <row r="18" spans="1:4" ht="12.75">
      <c r="A18" s="7" t="s">
        <v>87</v>
      </c>
      <c r="B18" s="26" t="s">
        <v>181</v>
      </c>
      <c r="C18" s="5">
        <v>8</v>
      </c>
      <c r="D18" s="6">
        <v>0.7407407407407408</v>
      </c>
    </row>
    <row r="19" spans="1:4" ht="12.75">
      <c r="A19" s="7"/>
      <c r="B19" s="26"/>
      <c r="C19" s="5"/>
      <c r="D19" s="6"/>
    </row>
    <row r="20" spans="1:4" ht="24" customHeight="1">
      <c r="A20" s="97"/>
      <c r="B20" s="116" t="s">
        <v>301</v>
      </c>
      <c r="C20" s="110">
        <v>1170</v>
      </c>
      <c r="D20" s="108">
        <v>100</v>
      </c>
    </row>
    <row r="22" spans="1:4" ht="27.75" customHeight="1">
      <c r="A22" s="170" t="s">
        <v>687</v>
      </c>
      <c r="B22" s="154"/>
      <c r="C22" s="154"/>
      <c r="D22" s="154"/>
    </row>
    <row r="24" ht="12.75">
      <c r="A24" s="22" t="s">
        <v>384</v>
      </c>
    </row>
    <row r="25" ht="12.75">
      <c r="A25" s="22"/>
    </row>
  </sheetData>
  <mergeCells count="4">
    <mergeCell ref="A4:D4"/>
    <mergeCell ref="A3:D3"/>
    <mergeCell ref="A2:D2"/>
    <mergeCell ref="A22:D22"/>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183</v>
      </c>
      <c r="B2" s="159"/>
      <c r="C2" s="159"/>
      <c r="D2" s="159"/>
      <c r="E2" s="159"/>
      <c r="F2" s="159"/>
      <c r="G2" s="159"/>
      <c r="H2" s="159"/>
      <c r="I2" s="159"/>
      <c r="J2" s="159"/>
      <c r="K2" s="159"/>
      <c r="L2" s="159"/>
      <c r="M2" s="159"/>
    </row>
    <row r="3" spans="1:13" ht="12.75">
      <c r="A3" s="159" t="s">
        <v>182</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10</v>
      </c>
      <c r="C9" s="5">
        <v>4</v>
      </c>
      <c r="D9" s="5">
        <v>6</v>
      </c>
      <c r="E9" s="5">
        <v>7</v>
      </c>
      <c r="F9" s="5">
        <v>3</v>
      </c>
      <c r="G9" s="5">
        <v>4</v>
      </c>
      <c r="H9" s="5">
        <v>3</v>
      </c>
      <c r="I9" s="5">
        <v>1</v>
      </c>
      <c r="J9" s="5">
        <v>2</v>
      </c>
      <c r="K9" s="29" t="s">
        <v>369</v>
      </c>
      <c r="L9" s="29" t="s">
        <v>369</v>
      </c>
      <c r="M9" s="29" t="s">
        <v>369</v>
      </c>
    </row>
    <row r="10" spans="1:13" ht="12.75">
      <c r="A10" s="26" t="s">
        <v>429</v>
      </c>
      <c r="B10" s="5">
        <v>13</v>
      </c>
      <c r="C10" s="5">
        <v>7</v>
      </c>
      <c r="D10" s="5">
        <v>6</v>
      </c>
      <c r="E10" s="5">
        <v>6</v>
      </c>
      <c r="F10" s="5">
        <v>3</v>
      </c>
      <c r="G10" s="5">
        <v>3</v>
      </c>
      <c r="H10" s="5">
        <v>7</v>
      </c>
      <c r="I10" s="5">
        <v>4</v>
      </c>
      <c r="J10" s="5">
        <v>3</v>
      </c>
      <c r="K10" s="29" t="s">
        <v>369</v>
      </c>
      <c r="L10" s="29" t="s">
        <v>369</v>
      </c>
      <c r="M10" s="29" t="s">
        <v>369</v>
      </c>
    </row>
    <row r="11" spans="1:13" ht="12.75">
      <c r="A11" s="26" t="s">
        <v>430</v>
      </c>
      <c r="B11" s="5">
        <v>11</v>
      </c>
      <c r="C11" s="5">
        <v>6</v>
      </c>
      <c r="D11" s="5">
        <v>5</v>
      </c>
      <c r="E11" s="5">
        <v>4</v>
      </c>
      <c r="F11" s="5">
        <v>4</v>
      </c>
      <c r="G11" s="29" t="s">
        <v>369</v>
      </c>
      <c r="H11" s="5">
        <v>6</v>
      </c>
      <c r="I11" s="5">
        <v>2</v>
      </c>
      <c r="J11" s="5">
        <v>4</v>
      </c>
      <c r="K11" s="5">
        <v>1</v>
      </c>
      <c r="L11" s="29" t="s">
        <v>369</v>
      </c>
      <c r="M11" s="5">
        <v>1</v>
      </c>
    </row>
    <row r="12" spans="1:13" ht="12.75">
      <c r="A12" s="26" t="s">
        <v>407</v>
      </c>
      <c r="B12" s="5">
        <v>13</v>
      </c>
      <c r="C12" s="5">
        <v>10</v>
      </c>
      <c r="D12" s="5">
        <v>3</v>
      </c>
      <c r="E12" s="5">
        <v>3</v>
      </c>
      <c r="F12" s="5">
        <v>1</v>
      </c>
      <c r="G12" s="5">
        <v>2</v>
      </c>
      <c r="H12" s="5">
        <v>10</v>
      </c>
      <c r="I12" s="5">
        <v>9</v>
      </c>
      <c r="J12" s="5">
        <v>1</v>
      </c>
      <c r="K12" s="29" t="s">
        <v>369</v>
      </c>
      <c r="L12" s="29" t="s">
        <v>369</v>
      </c>
      <c r="M12" s="29" t="s">
        <v>369</v>
      </c>
    </row>
    <row r="13" spans="1:13" ht="12.75">
      <c r="A13" s="26" t="s">
        <v>408</v>
      </c>
      <c r="B13" s="5">
        <v>147</v>
      </c>
      <c r="C13" s="5">
        <v>123</v>
      </c>
      <c r="D13" s="5">
        <v>24</v>
      </c>
      <c r="E13" s="5">
        <v>24</v>
      </c>
      <c r="F13" s="5">
        <v>17</v>
      </c>
      <c r="G13" s="5">
        <v>7</v>
      </c>
      <c r="H13" s="5">
        <v>121</v>
      </c>
      <c r="I13" s="5">
        <v>105</v>
      </c>
      <c r="J13" s="5">
        <v>16</v>
      </c>
      <c r="K13" s="5">
        <v>2</v>
      </c>
      <c r="L13" s="5">
        <v>1</v>
      </c>
      <c r="M13" s="5">
        <v>1</v>
      </c>
    </row>
    <row r="14" spans="1:13" ht="12.75">
      <c r="A14" s="26" t="s">
        <v>409</v>
      </c>
      <c r="B14" s="5">
        <v>170</v>
      </c>
      <c r="C14" s="5">
        <v>144</v>
      </c>
      <c r="D14" s="5">
        <v>26</v>
      </c>
      <c r="E14" s="5">
        <v>26</v>
      </c>
      <c r="F14" s="5">
        <v>22</v>
      </c>
      <c r="G14" s="5">
        <v>4</v>
      </c>
      <c r="H14" s="5">
        <v>143</v>
      </c>
      <c r="I14" s="5">
        <v>122</v>
      </c>
      <c r="J14" s="5">
        <v>21</v>
      </c>
      <c r="K14" s="5">
        <v>1</v>
      </c>
      <c r="L14" s="29" t="s">
        <v>369</v>
      </c>
      <c r="M14" s="5">
        <v>1</v>
      </c>
    </row>
    <row r="15" spans="1:13" ht="12.75">
      <c r="A15" s="26" t="s">
        <v>410</v>
      </c>
      <c r="B15" s="5">
        <v>182</v>
      </c>
      <c r="C15" s="5">
        <v>145</v>
      </c>
      <c r="D15" s="5">
        <v>37</v>
      </c>
      <c r="E15" s="5">
        <v>49</v>
      </c>
      <c r="F15" s="5">
        <v>39</v>
      </c>
      <c r="G15" s="5">
        <v>10</v>
      </c>
      <c r="H15" s="5">
        <v>131</v>
      </c>
      <c r="I15" s="5">
        <v>104</v>
      </c>
      <c r="J15" s="5">
        <v>27</v>
      </c>
      <c r="K15" s="5">
        <v>2</v>
      </c>
      <c r="L15" s="5">
        <v>2</v>
      </c>
      <c r="M15" s="29" t="s">
        <v>369</v>
      </c>
    </row>
    <row r="16" spans="1:13" ht="12.75">
      <c r="A16" s="26" t="s">
        <v>411</v>
      </c>
      <c r="B16" s="5">
        <v>160</v>
      </c>
      <c r="C16" s="5">
        <v>128</v>
      </c>
      <c r="D16" s="5">
        <v>32</v>
      </c>
      <c r="E16" s="5">
        <v>38</v>
      </c>
      <c r="F16" s="5">
        <v>27</v>
      </c>
      <c r="G16" s="5">
        <v>11</v>
      </c>
      <c r="H16" s="5">
        <v>121</v>
      </c>
      <c r="I16" s="5">
        <v>100</v>
      </c>
      <c r="J16" s="5">
        <v>21</v>
      </c>
      <c r="K16" s="29" t="s">
        <v>369</v>
      </c>
      <c r="L16" s="29" t="s">
        <v>369</v>
      </c>
      <c r="M16" s="29" t="s">
        <v>369</v>
      </c>
    </row>
    <row r="17" spans="1:13" ht="12.75">
      <c r="A17" s="26" t="s">
        <v>412</v>
      </c>
      <c r="B17" s="5">
        <v>126</v>
      </c>
      <c r="C17" s="5">
        <v>97</v>
      </c>
      <c r="D17" s="5">
        <v>29</v>
      </c>
      <c r="E17" s="5">
        <v>34</v>
      </c>
      <c r="F17" s="5">
        <v>28</v>
      </c>
      <c r="G17" s="5">
        <v>6</v>
      </c>
      <c r="H17" s="5">
        <v>92</v>
      </c>
      <c r="I17" s="5">
        <v>69</v>
      </c>
      <c r="J17" s="5">
        <v>23</v>
      </c>
      <c r="K17" s="29" t="s">
        <v>369</v>
      </c>
      <c r="L17" s="29" t="s">
        <v>369</v>
      </c>
      <c r="M17" s="29" t="s">
        <v>369</v>
      </c>
    </row>
    <row r="18" spans="1:13" ht="12.75">
      <c r="A18" s="26" t="s">
        <v>413</v>
      </c>
      <c r="B18" s="5">
        <v>84</v>
      </c>
      <c r="C18" s="5">
        <v>65</v>
      </c>
      <c r="D18" s="5">
        <v>19</v>
      </c>
      <c r="E18" s="5">
        <v>20</v>
      </c>
      <c r="F18" s="5">
        <v>13</v>
      </c>
      <c r="G18" s="5">
        <v>7</v>
      </c>
      <c r="H18" s="5">
        <v>63</v>
      </c>
      <c r="I18" s="5">
        <v>51</v>
      </c>
      <c r="J18" s="5">
        <v>12</v>
      </c>
      <c r="K18" s="29" t="s">
        <v>369</v>
      </c>
      <c r="L18" s="29" t="s">
        <v>369</v>
      </c>
      <c r="M18" s="29" t="s">
        <v>369</v>
      </c>
    </row>
    <row r="19" spans="1:13" ht="12.75">
      <c r="A19" s="26" t="s">
        <v>414</v>
      </c>
      <c r="B19" s="5">
        <v>43</v>
      </c>
      <c r="C19" s="5">
        <v>34</v>
      </c>
      <c r="D19" s="5">
        <v>9</v>
      </c>
      <c r="E19" s="5">
        <v>15</v>
      </c>
      <c r="F19" s="5">
        <v>11</v>
      </c>
      <c r="G19" s="5">
        <v>4</v>
      </c>
      <c r="H19" s="5">
        <v>27</v>
      </c>
      <c r="I19" s="5">
        <v>22</v>
      </c>
      <c r="J19" s="5">
        <v>5</v>
      </c>
      <c r="K19" s="5">
        <v>1</v>
      </c>
      <c r="L19" s="5">
        <v>1</v>
      </c>
      <c r="M19" s="29" t="s">
        <v>369</v>
      </c>
    </row>
    <row r="20" spans="1:13" ht="12.75">
      <c r="A20" s="26" t="s">
        <v>415</v>
      </c>
      <c r="B20" s="5">
        <v>28</v>
      </c>
      <c r="C20" s="5">
        <v>24</v>
      </c>
      <c r="D20" s="5">
        <v>4</v>
      </c>
      <c r="E20" s="5">
        <v>12</v>
      </c>
      <c r="F20" s="5">
        <v>10</v>
      </c>
      <c r="G20" s="5">
        <v>2</v>
      </c>
      <c r="H20" s="5">
        <v>16</v>
      </c>
      <c r="I20" s="5">
        <v>14</v>
      </c>
      <c r="J20" s="5">
        <v>2</v>
      </c>
      <c r="K20" s="29" t="s">
        <v>369</v>
      </c>
      <c r="L20" s="29" t="s">
        <v>369</v>
      </c>
      <c r="M20" s="29" t="s">
        <v>369</v>
      </c>
    </row>
    <row r="21" spans="1:13" ht="12.75">
      <c r="A21" s="26" t="s">
        <v>416</v>
      </c>
      <c r="B21" s="5">
        <v>14</v>
      </c>
      <c r="C21" s="5">
        <v>7</v>
      </c>
      <c r="D21" s="5">
        <v>7</v>
      </c>
      <c r="E21" s="5">
        <v>5</v>
      </c>
      <c r="F21" s="5">
        <v>2</v>
      </c>
      <c r="G21" s="5">
        <v>3</v>
      </c>
      <c r="H21" s="5">
        <v>9</v>
      </c>
      <c r="I21" s="5">
        <v>5</v>
      </c>
      <c r="J21" s="5">
        <v>4</v>
      </c>
      <c r="K21" s="29" t="s">
        <v>369</v>
      </c>
      <c r="L21" s="29" t="s">
        <v>369</v>
      </c>
      <c r="M21" s="29" t="s">
        <v>369</v>
      </c>
    </row>
    <row r="22" spans="1:13" ht="12.75">
      <c r="A22" s="26" t="s">
        <v>417</v>
      </c>
      <c r="B22" s="5">
        <v>16</v>
      </c>
      <c r="C22" s="5">
        <v>12</v>
      </c>
      <c r="D22" s="5">
        <v>4</v>
      </c>
      <c r="E22" s="5">
        <v>2</v>
      </c>
      <c r="F22" s="5">
        <v>1</v>
      </c>
      <c r="G22" s="5">
        <v>1</v>
      </c>
      <c r="H22" s="5">
        <v>14</v>
      </c>
      <c r="I22" s="5">
        <v>11</v>
      </c>
      <c r="J22" s="5">
        <v>3</v>
      </c>
      <c r="K22" s="29" t="s">
        <v>369</v>
      </c>
      <c r="L22" s="29" t="s">
        <v>369</v>
      </c>
      <c r="M22" s="29" t="s">
        <v>369</v>
      </c>
    </row>
    <row r="23" spans="1:13" ht="12.75">
      <c r="A23" s="26" t="s">
        <v>418</v>
      </c>
      <c r="B23" s="5">
        <v>16</v>
      </c>
      <c r="C23" s="5">
        <v>10</v>
      </c>
      <c r="D23" s="5">
        <v>5</v>
      </c>
      <c r="E23" s="5">
        <v>8</v>
      </c>
      <c r="F23" s="5">
        <v>5</v>
      </c>
      <c r="G23" s="5">
        <v>3</v>
      </c>
      <c r="H23" s="5">
        <v>6</v>
      </c>
      <c r="I23" s="5">
        <v>4</v>
      </c>
      <c r="J23" s="5">
        <v>2</v>
      </c>
      <c r="K23" s="5">
        <v>1</v>
      </c>
      <c r="L23" s="5">
        <v>1</v>
      </c>
      <c r="M23" s="29" t="s">
        <v>369</v>
      </c>
    </row>
    <row r="24" spans="1:13" ht="12.75">
      <c r="A24" s="26" t="s">
        <v>419</v>
      </c>
      <c r="B24" s="5">
        <v>11</v>
      </c>
      <c r="C24" s="5">
        <v>10</v>
      </c>
      <c r="D24" s="5">
        <v>1</v>
      </c>
      <c r="E24" s="5">
        <v>4</v>
      </c>
      <c r="F24" s="5">
        <v>3</v>
      </c>
      <c r="G24" s="5">
        <v>1</v>
      </c>
      <c r="H24" s="5">
        <v>6</v>
      </c>
      <c r="I24" s="5">
        <v>6</v>
      </c>
      <c r="J24" s="29" t="s">
        <v>369</v>
      </c>
      <c r="K24" s="5">
        <v>1</v>
      </c>
      <c r="L24" s="5">
        <v>1</v>
      </c>
      <c r="M24" s="29" t="s">
        <v>369</v>
      </c>
    </row>
    <row r="25" spans="1:13" ht="12.75">
      <c r="A25" s="26" t="s">
        <v>420</v>
      </c>
      <c r="B25" s="5">
        <v>7</v>
      </c>
      <c r="C25" s="5">
        <v>5</v>
      </c>
      <c r="D25" s="5">
        <v>2</v>
      </c>
      <c r="E25" s="5">
        <v>2</v>
      </c>
      <c r="F25" s="29" t="s">
        <v>369</v>
      </c>
      <c r="G25" s="5">
        <v>2</v>
      </c>
      <c r="H25" s="5">
        <v>5</v>
      </c>
      <c r="I25" s="5">
        <v>5</v>
      </c>
      <c r="J25" s="29" t="s">
        <v>369</v>
      </c>
      <c r="K25" s="29" t="s">
        <v>369</v>
      </c>
      <c r="L25" s="29" t="s">
        <v>369</v>
      </c>
      <c r="M25" s="29" t="s">
        <v>369</v>
      </c>
    </row>
    <row r="26" spans="1:13" ht="12.75">
      <c r="A26" s="26" t="s">
        <v>421</v>
      </c>
      <c r="B26" s="5">
        <v>6</v>
      </c>
      <c r="C26" s="5">
        <v>3</v>
      </c>
      <c r="D26" s="5">
        <v>3</v>
      </c>
      <c r="E26" s="5">
        <v>3</v>
      </c>
      <c r="F26" s="5">
        <v>2</v>
      </c>
      <c r="G26" s="5">
        <v>1</v>
      </c>
      <c r="H26" s="5">
        <v>3</v>
      </c>
      <c r="I26" s="5">
        <v>1</v>
      </c>
      <c r="J26" s="5">
        <v>2</v>
      </c>
      <c r="K26" s="29" t="s">
        <v>369</v>
      </c>
      <c r="L26" s="29" t="s">
        <v>369</v>
      </c>
      <c r="M26" s="29" t="s">
        <v>369</v>
      </c>
    </row>
    <row r="27" spans="1:13" ht="12.75">
      <c r="A27" s="26" t="s">
        <v>422</v>
      </c>
      <c r="B27" s="5">
        <v>4</v>
      </c>
      <c r="C27" s="5">
        <v>3</v>
      </c>
      <c r="D27" s="5">
        <v>1</v>
      </c>
      <c r="E27" s="5">
        <v>3</v>
      </c>
      <c r="F27" s="5">
        <v>2</v>
      </c>
      <c r="G27" s="5">
        <v>1</v>
      </c>
      <c r="H27" s="5">
        <v>1</v>
      </c>
      <c r="I27" s="5">
        <v>1</v>
      </c>
      <c r="J27" s="29" t="s">
        <v>369</v>
      </c>
      <c r="K27" s="29" t="s">
        <v>369</v>
      </c>
      <c r="L27" s="29" t="s">
        <v>369</v>
      </c>
      <c r="M27" s="29" t="s">
        <v>369</v>
      </c>
    </row>
    <row r="28" spans="1:13" ht="12.75">
      <c r="A28" s="26" t="s">
        <v>335</v>
      </c>
      <c r="B28" s="5">
        <v>2</v>
      </c>
      <c r="C28" s="29" t="s">
        <v>369</v>
      </c>
      <c r="D28" s="5">
        <v>2</v>
      </c>
      <c r="E28" s="5">
        <v>2</v>
      </c>
      <c r="F28" s="29" t="s">
        <v>369</v>
      </c>
      <c r="G28" s="5">
        <v>2</v>
      </c>
      <c r="H28" s="29" t="s">
        <v>369</v>
      </c>
      <c r="I28" s="29" t="s">
        <v>369</v>
      </c>
      <c r="J28" s="29" t="s">
        <v>369</v>
      </c>
      <c r="K28" s="29" t="s">
        <v>369</v>
      </c>
      <c r="L28" s="29" t="s">
        <v>369</v>
      </c>
      <c r="M28" s="29" t="s">
        <v>369</v>
      </c>
    </row>
    <row r="29" spans="1:13" ht="12.75">
      <c r="A29" s="10"/>
      <c r="B29" s="8"/>
      <c r="C29" s="8"/>
      <c r="D29" s="8"/>
      <c r="E29" s="8"/>
      <c r="F29" s="8"/>
      <c r="G29" s="8"/>
      <c r="H29" s="8"/>
      <c r="I29" s="8"/>
      <c r="J29" s="8"/>
      <c r="K29" s="8"/>
      <c r="L29" s="8"/>
      <c r="M29" s="8"/>
    </row>
    <row r="30" spans="1:13" ht="12.75">
      <c r="A30" s="26" t="s">
        <v>311</v>
      </c>
      <c r="B30" s="5">
        <v>1</v>
      </c>
      <c r="C30" s="29" t="s">
        <v>369</v>
      </c>
      <c r="D30" s="5">
        <v>1</v>
      </c>
      <c r="E30" s="29" t="s">
        <v>369</v>
      </c>
      <c r="F30" s="29" t="s">
        <v>369</v>
      </c>
      <c r="G30" s="29" t="s">
        <v>369</v>
      </c>
      <c r="H30" s="5">
        <v>1</v>
      </c>
      <c r="I30" s="29" t="s">
        <v>369</v>
      </c>
      <c r="J30" s="5">
        <v>1</v>
      </c>
      <c r="K30" s="29" t="s">
        <v>369</v>
      </c>
      <c r="L30" s="29" t="s">
        <v>369</v>
      </c>
      <c r="M30" s="29" t="s">
        <v>369</v>
      </c>
    </row>
    <row r="31" spans="1:13" ht="27.75" customHeight="1">
      <c r="A31" s="35" t="s">
        <v>336</v>
      </c>
      <c r="B31" s="31">
        <v>1064</v>
      </c>
      <c r="C31" s="31">
        <v>837</v>
      </c>
      <c r="D31" s="31">
        <v>226</v>
      </c>
      <c r="E31" s="31">
        <v>267</v>
      </c>
      <c r="F31" s="31">
        <v>193</v>
      </c>
      <c r="G31" s="31">
        <v>74</v>
      </c>
      <c r="H31" s="31">
        <v>785</v>
      </c>
      <c r="I31" s="31">
        <v>636</v>
      </c>
      <c r="J31" s="31">
        <v>149</v>
      </c>
      <c r="K31" s="31">
        <v>9</v>
      </c>
      <c r="L31" s="31">
        <v>6</v>
      </c>
      <c r="M31" s="31">
        <v>3</v>
      </c>
    </row>
    <row r="32" spans="1:13" ht="38.25">
      <c r="A32" s="28" t="s">
        <v>431</v>
      </c>
      <c r="B32" s="113">
        <v>29</v>
      </c>
      <c r="C32" s="113">
        <v>29</v>
      </c>
      <c r="D32" s="113">
        <v>30</v>
      </c>
      <c r="E32" s="113">
        <v>32</v>
      </c>
      <c r="F32" s="113">
        <v>31</v>
      </c>
      <c r="G32" s="113">
        <v>32</v>
      </c>
      <c r="H32" s="113">
        <v>28</v>
      </c>
      <c r="I32" s="113">
        <v>28</v>
      </c>
      <c r="J32" s="113">
        <v>30</v>
      </c>
      <c r="K32" s="113">
        <v>25</v>
      </c>
      <c r="L32" s="113">
        <v>39</v>
      </c>
      <c r="M32" s="113">
        <v>18</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G34"/>
  <sheetViews>
    <sheetView workbookViewId="0" topLeftCell="A1">
      <selection activeCell="A2" sqref="A2:F4"/>
    </sheetView>
  </sheetViews>
  <sheetFormatPr defaultColWidth="7.69921875" defaultRowHeight="19.5"/>
  <cols>
    <col min="1" max="1" width="8.5" style="2" customWidth="1"/>
    <col min="2" max="16384" width="7.69921875" style="2" customWidth="1"/>
  </cols>
  <sheetData>
    <row r="2" spans="1:6" ht="12.75">
      <c r="A2" s="159" t="s">
        <v>425</v>
      </c>
      <c r="B2" s="159"/>
      <c r="C2" s="159"/>
      <c r="D2" s="159"/>
      <c r="E2" s="159"/>
      <c r="F2" s="159"/>
    </row>
    <row r="3" spans="1:6" ht="12.75">
      <c r="A3" s="159" t="s">
        <v>428</v>
      </c>
      <c r="B3" s="159"/>
      <c r="C3" s="159"/>
      <c r="D3" s="159"/>
      <c r="E3" s="159"/>
      <c r="F3" s="159"/>
    </row>
    <row r="4" spans="1:6" ht="12.75">
      <c r="A4" s="159" t="s">
        <v>426</v>
      </c>
      <c r="B4" s="159"/>
      <c r="C4" s="159"/>
      <c r="D4" s="159"/>
      <c r="E4" s="159"/>
      <c r="F4" s="159"/>
    </row>
    <row r="6" spans="1:6" ht="25.5">
      <c r="A6" s="34" t="s">
        <v>379</v>
      </c>
      <c r="B6" s="34" t="s">
        <v>363</v>
      </c>
      <c r="C6" s="34" t="s">
        <v>366</v>
      </c>
      <c r="D6" s="34" t="s">
        <v>367</v>
      </c>
      <c r="E6" s="34" t="s">
        <v>402</v>
      </c>
      <c r="F6" s="34" t="s">
        <v>299</v>
      </c>
    </row>
    <row r="7" spans="1:6" ht="12.75">
      <c r="A7" s="7" t="s">
        <v>312</v>
      </c>
      <c r="B7" s="5">
        <v>76321</v>
      </c>
      <c r="C7" s="5">
        <v>67270</v>
      </c>
      <c r="D7" s="5">
        <v>8731</v>
      </c>
      <c r="E7" s="5">
        <v>127</v>
      </c>
      <c r="F7" s="5">
        <v>54</v>
      </c>
    </row>
    <row r="8" spans="1:6" ht="12.75">
      <c r="A8" s="7" t="s">
        <v>313</v>
      </c>
      <c r="B8" s="5">
        <v>77395</v>
      </c>
      <c r="C8" s="5">
        <v>67847</v>
      </c>
      <c r="D8" s="5">
        <v>9259</v>
      </c>
      <c r="E8" s="5">
        <v>128</v>
      </c>
      <c r="F8" s="5">
        <v>45</v>
      </c>
    </row>
    <row r="9" spans="1:6" ht="12.75">
      <c r="A9" s="7" t="s">
        <v>314</v>
      </c>
      <c r="B9" s="5">
        <v>79210</v>
      </c>
      <c r="C9" s="5">
        <v>69598</v>
      </c>
      <c r="D9" s="5">
        <v>9409</v>
      </c>
      <c r="E9" s="5">
        <v>126</v>
      </c>
      <c r="F9" s="5">
        <v>40</v>
      </c>
    </row>
    <row r="10" spans="1:6" ht="12.75">
      <c r="A10" s="7" t="s">
        <v>315</v>
      </c>
      <c r="B10" s="5">
        <v>78522</v>
      </c>
      <c r="C10" s="5">
        <v>68502</v>
      </c>
      <c r="D10" s="5">
        <v>9641</v>
      </c>
      <c r="E10" s="5">
        <v>121</v>
      </c>
      <c r="F10" s="5">
        <v>54</v>
      </c>
    </row>
    <row r="11" spans="1:6" ht="12.75">
      <c r="A11" s="10"/>
      <c r="B11" s="5"/>
      <c r="C11" s="5"/>
      <c r="D11" s="5"/>
      <c r="E11" s="5"/>
      <c r="F11" s="5"/>
    </row>
    <row r="12" spans="1:6" ht="12.75">
      <c r="A12" s="7" t="s">
        <v>316</v>
      </c>
      <c r="B12" s="5">
        <v>76143</v>
      </c>
      <c r="C12" s="5">
        <v>66600</v>
      </c>
      <c r="D12" s="5">
        <v>9233</v>
      </c>
      <c r="E12" s="5">
        <v>128</v>
      </c>
      <c r="F12" s="5">
        <v>58</v>
      </c>
    </row>
    <row r="13" spans="1:6" ht="12.75">
      <c r="A13" s="7" t="s">
        <v>317</v>
      </c>
      <c r="B13" s="5">
        <v>74522</v>
      </c>
      <c r="C13" s="5">
        <v>65191</v>
      </c>
      <c r="D13" s="5">
        <v>9024</v>
      </c>
      <c r="E13" s="5">
        <v>118</v>
      </c>
      <c r="F13" s="5">
        <v>60</v>
      </c>
    </row>
    <row r="14" spans="1:6" ht="12.75">
      <c r="A14" s="7" t="s">
        <v>318</v>
      </c>
      <c r="B14" s="5">
        <v>75801</v>
      </c>
      <c r="C14" s="5">
        <v>66334</v>
      </c>
      <c r="D14" s="5">
        <v>9146</v>
      </c>
      <c r="E14" s="5">
        <v>125</v>
      </c>
      <c r="F14" s="5">
        <v>70</v>
      </c>
    </row>
    <row r="15" spans="1:6" ht="12.75">
      <c r="A15" s="7" t="s">
        <v>319</v>
      </c>
      <c r="B15" s="5">
        <v>74144</v>
      </c>
      <c r="C15" s="5">
        <v>64816</v>
      </c>
      <c r="D15" s="5">
        <v>9038</v>
      </c>
      <c r="E15" s="5">
        <v>140</v>
      </c>
      <c r="F15" s="5">
        <v>53</v>
      </c>
    </row>
    <row r="16" spans="1:6" ht="12.75">
      <c r="A16" s="10"/>
      <c r="B16" s="5"/>
      <c r="C16" s="5"/>
      <c r="D16" s="5"/>
      <c r="E16" s="5"/>
      <c r="F16" s="5"/>
    </row>
    <row r="17" spans="1:6" ht="12.75">
      <c r="A17" s="7" t="s">
        <v>320</v>
      </c>
      <c r="B17" s="5">
        <v>74773</v>
      </c>
      <c r="C17" s="5">
        <v>65149</v>
      </c>
      <c r="D17" s="5">
        <v>9254</v>
      </c>
      <c r="E17" s="5">
        <v>152</v>
      </c>
      <c r="F17" s="5">
        <v>72</v>
      </c>
    </row>
    <row r="18" spans="1:6" ht="12.75">
      <c r="A18" s="7" t="s">
        <v>321</v>
      </c>
      <c r="B18" s="5">
        <v>73480</v>
      </c>
      <c r="C18" s="5">
        <v>63995</v>
      </c>
      <c r="D18" s="5">
        <v>9188</v>
      </c>
      <c r="E18" s="5">
        <v>129</v>
      </c>
      <c r="F18" s="5">
        <v>75</v>
      </c>
    </row>
    <row r="19" spans="1:6" ht="12.75">
      <c r="A19" s="7" t="s">
        <v>322</v>
      </c>
      <c r="B19" s="5">
        <v>74991</v>
      </c>
      <c r="C19" s="5">
        <v>64897</v>
      </c>
      <c r="D19" s="5">
        <v>9704</v>
      </c>
      <c r="E19" s="5">
        <v>137</v>
      </c>
      <c r="F19" s="5">
        <v>93</v>
      </c>
    </row>
    <row r="20" spans="1:6" ht="12.75">
      <c r="A20" s="7" t="s">
        <v>323</v>
      </c>
      <c r="B20" s="5">
        <v>75818</v>
      </c>
      <c r="C20" s="5">
        <v>65559</v>
      </c>
      <c r="D20" s="5">
        <v>9950</v>
      </c>
      <c r="E20" s="5">
        <v>127</v>
      </c>
      <c r="F20" s="5">
        <v>78</v>
      </c>
    </row>
    <row r="21" spans="1:6" ht="12.75">
      <c r="A21" s="10"/>
      <c r="B21" s="5"/>
      <c r="C21" s="5"/>
      <c r="D21" s="5"/>
      <c r="E21" s="5"/>
      <c r="F21" s="5"/>
    </row>
    <row r="22" spans="1:6" ht="12.75">
      <c r="A22" s="7" t="s">
        <v>324</v>
      </c>
      <c r="B22" s="5">
        <v>75536</v>
      </c>
      <c r="C22" s="5">
        <v>65259</v>
      </c>
      <c r="D22" s="5">
        <v>9941</v>
      </c>
      <c r="E22" s="5">
        <v>148</v>
      </c>
      <c r="F22" s="5">
        <v>101</v>
      </c>
    </row>
    <row r="23" spans="1:6" ht="12.75">
      <c r="A23" s="7" t="s">
        <v>325</v>
      </c>
      <c r="B23" s="5">
        <v>76639</v>
      </c>
      <c r="C23" s="5">
        <v>66103</v>
      </c>
      <c r="D23" s="5">
        <v>10178</v>
      </c>
      <c r="E23" s="5">
        <v>163</v>
      </c>
      <c r="F23" s="5">
        <v>121</v>
      </c>
    </row>
    <row r="24" spans="1:6" ht="12.75">
      <c r="A24" s="7" t="s">
        <v>326</v>
      </c>
      <c r="B24" s="5">
        <v>76401</v>
      </c>
      <c r="C24" s="5">
        <v>65732</v>
      </c>
      <c r="D24" s="5">
        <v>10359</v>
      </c>
      <c r="E24" s="5">
        <v>129</v>
      </c>
      <c r="F24" s="5">
        <v>115</v>
      </c>
    </row>
    <row r="25" spans="1:6" ht="12.75">
      <c r="A25" s="7" t="s">
        <v>327</v>
      </c>
      <c r="B25" s="5">
        <v>78635</v>
      </c>
      <c r="C25" s="5">
        <v>67426</v>
      </c>
      <c r="D25" s="5">
        <v>10903</v>
      </c>
      <c r="E25" s="5">
        <v>130</v>
      </c>
      <c r="F25" s="5">
        <v>116</v>
      </c>
    </row>
    <row r="26" spans="1:6" ht="12.75">
      <c r="A26" s="10"/>
      <c r="B26" s="5"/>
      <c r="C26" s="5"/>
      <c r="D26" s="5"/>
      <c r="E26" s="5"/>
      <c r="F26" s="5"/>
    </row>
    <row r="27" spans="1:6" ht="12.75">
      <c r="A27" s="7" t="s">
        <v>328</v>
      </c>
      <c r="B27" s="5">
        <v>80177</v>
      </c>
      <c r="C27" s="5">
        <v>68602</v>
      </c>
      <c r="D27" s="5">
        <v>11283</v>
      </c>
      <c r="E27" s="5">
        <v>139</v>
      </c>
      <c r="F27" s="5">
        <v>134</v>
      </c>
    </row>
    <row r="28" spans="1:6" ht="12.75">
      <c r="A28" s="7" t="s">
        <v>329</v>
      </c>
      <c r="B28" s="5">
        <v>79795</v>
      </c>
      <c r="C28" s="5">
        <v>67831</v>
      </c>
      <c r="D28" s="5">
        <v>11614</v>
      </c>
      <c r="E28" s="5">
        <v>137</v>
      </c>
      <c r="F28" s="5">
        <v>146</v>
      </c>
    </row>
    <row r="29" spans="1:6" ht="12.75">
      <c r="A29" s="7" t="s">
        <v>330</v>
      </c>
      <c r="B29" s="5">
        <v>80075</v>
      </c>
      <c r="C29" s="5">
        <v>68191</v>
      </c>
      <c r="D29" s="5">
        <v>11569</v>
      </c>
      <c r="E29" s="5">
        <v>132</v>
      </c>
      <c r="F29" s="5">
        <v>152</v>
      </c>
    </row>
    <row r="30" spans="1:6" ht="12.75">
      <c r="A30" s="4" t="s">
        <v>331</v>
      </c>
      <c r="B30" s="13">
        <v>78566</v>
      </c>
      <c r="C30" s="13">
        <v>66031</v>
      </c>
      <c r="D30" s="13">
        <v>11939</v>
      </c>
      <c r="E30" s="13">
        <v>335</v>
      </c>
      <c r="F30" s="13">
        <v>185</v>
      </c>
    </row>
    <row r="32" spans="1:7" ht="69.75" customHeight="1">
      <c r="A32" s="170" t="s">
        <v>427</v>
      </c>
      <c r="B32" s="160"/>
      <c r="C32" s="160"/>
      <c r="D32" s="160"/>
      <c r="E32" s="160"/>
      <c r="F32" s="160"/>
      <c r="G32" s="20"/>
    </row>
    <row r="34" spans="1:6" ht="12.75">
      <c r="A34" s="165" t="s">
        <v>384</v>
      </c>
      <c r="B34" s="165"/>
      <c r="C34" s="165"/>
      <c r="D34" s="165"/>
      <c r="E34" s="165"/>
      <c r="F34" s="165"/>
    </row>
  </sheetData>
  <mergeCells count="5">
    <mergeCell ref="A34:F34"/>
    <mergeCell ref="A32:F32"/>
    <mergeCell ref="A2:F2"/>
    <mergeCell ref="A3:F3"/>
    <mergeCell ref="A4:F4"/>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184</v>
      </c>
      <c r="B2" s="159"/>
      <c r="C2" s="159"/>
      <c r="D2" s="159"/>
      <c r="E2" s="159"/>
      <c r="F2" s="159"/>
      <c r="G2" s="159"/>
      <c r="H2" s="159"/>
      <c r="I2" s="159"/>
      <c r="J2" s="159"/>
    </row>
    <row r="3" spans="1:10" ht="12.75">
      <c r="A3" s="159" t="s">
        <v>185</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11.5</v>
      </c>
      <c r="C8" s="46">
        <v>18.6</v>
      </c>
      <c r="D8" s="46">
        <v>4.8</v>
      </c>
      <c r="E8" s="46">
        <v>3.4</v>
      </c>
      <c r="F8" s="46">
        <v>5</v>
      </c>
      <c r="G8" s="46">
        <v>1.8</v>
      </c>
      <c r="H8" s="46">
        <v>64.1</v>
      </c>
      <c r="I8" s="46">
        <v>110.5</v>
      </c>
      <c r="J8" s="46">
        <v>22.9</v>
      </c>
    </row>
    <row r="9" spans="1:10" ht="12.75">
      <c r="A9" s="26" t="s">
        <v>309</v>
      </c>
      <c r="B9" s="6">
        <v>7</v>
      </c>
      <c r="C9" s="102" t="s">
        <v>516</v>
      </c>
      <c r="D9" s="6">
        <v>8.6</v>
      </c>
      <c r="E9" s="6">
        <v>6.2</v>
      </c>
      <c r="F9" s="102" t="s">
        <v>516</v>
      </c>
      <c r="G9" s="102" t="s">
        <v>516</v>
      </c>
      <c r="H9" s="102" t="s">
        <v>516</v>
      </c>
      <c r="I9" s="102" t="s">
        <v>516</v>
      </c>
      <c r="J9" s="102" t="s">
        <v>516</v>
      </c>
    </row>
    <row r="10" spans="1:10" ht="12.75">
      <c r="A10" s="49" t="s">
        <v>441</v>
      </c>
      <c r="B10" s="6">
        <v>1.9</v>
      </c>
      <c r="C10" s="6">
        <v>2.4</v>
      </c>
      <c r="D10" s="6">
        <v>1.5</v>
      </c>
      <c r="E10" s="6">
        <v>0.8</v>
      </c>
      <c r="F10" s="6">
        <v>1</v>
      </c>
      <c r="G10" s="6">
        <v>0.7</v>
      </c>
      <c r="H10" s="6">
        <v>7.4</v>
      </c>
      <c r="I10" s="6">
        <v>9.6</v>
      </c>
      <c r="J10" s="6">
        <v>5.2</v>
      </c>
    </row>
    <row r="11" spans="1:10" ht="12.75">
      <c r="A11" s="25" t="s">
        <v>442</v>
      </c>
      <c r="B11" s="6">
        <v>21.6</v>
      </c>
      <c r="C11" s="6">
        <v>36</v>
      </c>
      <c r="D11" s="6">
        <v>6.9</v>
      </c>
      <c r="E11" s="6">
        <v>4.1</v>
      </c>
      <c r="F11" s="6">
        <v>6.3</v>
      </c>
      <c r="G11" s="6">
        <v>1.8</v>
      </c>
      <c r="H11" s="6">
        <v>115.9</v>
      </c>
      <c r="I11" s="6">
        <v>202</v>
      </c>
      <c r="J11" s="6">
        <v>32.1</v>
      </c>
    </row>
    <row r="12" spans="1:10" ht="12.75">
      <c r="A12" s="25" t="s">
        <v>443</v>
      </c>
      <c r="B12" s="6">
        <v>22.1</v>
      </c>
      <c r="C12" s="6">
        <v>35.7</v>
      </c>
      <c r="D12" s="6">
        <v>8.8</v>
      </c>
      <c r="E12" s="6">
        <v>6.6</v>
      </c>
      <c r="F12" s="6">
        <v>10</v>
      </c>
      <c r="G12" s="6">
        <v>3.2</v>
      </c>
      <c r="H12" s="6">
        <v>120.4</v>
      </c>
      <c r="I12" s="6">
        <v>211.8</v>
      </c>
      <c r="J12" s="6">
        <v>42.3</v>
      </c>
    </row>
    <row r="13" spans="1:10" ht="12.75">
      <c r="A13" s="26" t="s">
        <v>444</v>
      </c>
      <c r="B13" s="6">
        <v>15.8</v>
      </c>
      <c r="C13" s="6">
        <v>24.8</v>
      </c>
      <c r="D13" s="6">
        <v>7.1</v>
      </c>
      <c r="E13" s="6">
        <v>4.7</v>
      </c>
      <c r="F13" s="6">
        <v>7.2</v>
      </c>
      <c r="G13" s="6">
        <v>2.3</v>
      </c>
      <c r="H13" s="6">
        <v>97</v>
      </c>
      <c r="I13" s="6">
        <v>168.9</v>
      </c>
      <c r="J13" s="6">
        <v>39.2</v>
      </c>
    </row>
    <row r="14" spans="1:10" ht="12.75">
      <c r="A14" s="25" t="s">
        <v>445</v>
      </c>
      <c r="B14" s="6">
        <v>7.4</v>
      </c>
      <c r="C14" s="6">
        <v>12.4</v>
      </c>
      <c r="D14" s="6">
        <v>2.6</v>
      </c>
      <c r="E14" s="6">
        <v>3.2</v>
      </c>
      <c r="F14" s="6">
        <v>5.1</v>
      </c>
      <c r="G14" s="6">
        <v>1.4</v>
      </c>
      <c r="H14" s="6">
        <v>40.7</v>
      </c>
      <c r="I14" s="6">
        <v>76.9</v>
      </c>
      <c r="J14" s="6">
        <v>11.9</v>
      </c>
    </row>
    <row r="15" spans="1:10" ht="12.75">
      <c r="A15" s="25" t="s">
        <v>446</v>
      </c>
      <c r="B15" s="6">
        <v>3.7</v>
      </c>
      <c r="C15" s="6">
        <v>4.9</v>
      </c>
      <c r="D15" s="6">
        <v>2.6</v>
      </c>
      <c r="E15" s="6">
        <v>1</v>
      </c>
      <c r="F15" s="102" t="s">
        <v>516</v>
      </c>
      <c r="G15" s="102" t="s">
        <v>516</v>
      </c>
      <c r="H15" s="6">
        <v>26.8</v>
      </c>
      <c r="I15" s="6">
        <v>41.7</v>
      </c>
      <c r="J15" s="6">
        <v>14.7</v>
      </c>
    </row>
    <row r="16" spans="1:10" ht="12.75">
      <c r="A16" s="25" t="s">
        <v>447</v>
      </c>
      <c r="B16" s="6">
        <v>4.2</v>
      </c>
      <c r="C16" s="6">
        <v>7.4</v>
      </c>
      <c r="D16" s="6">
        <v>1.7</v>
      </c>
      <c r="E16" s="6">
        <v>2.3</v>
      </c>
      <c r="F16" s="6">
        <v>3.5</v>
      </c>
      <c r="G16" s="102" t="s">
        <v>516</v>
      </c>
      <c r="H16" s="6">
        <v>19.4</v>
      </c>
      <c r="I16" s="6">
        <v>37.3</v>
      </c>
      <c r="J16" s="102" t="s">
        <v>516</v>
      </c>
    </row>
    <row r="17" spans="1:10" ht="12.75">
      <c r="A17" s="25" t="s">
        <v>448</v>
      </c>
      <c r="B17" s="6">
        <v>3.8</v>
      </c>
      <c r="C17" s="6">
        <v>6.1</v>
      </c>
      <c r="D17" s="6">
        <v>2.4</v>
      </c>
      <c r="E17" s="6">
        <v>1.6</v>
      </c>
      <c r="F17" s="102" t="s">
        <v>516</v>
      </c>
      <c r="G17" s="102" t="s">
        <v>516</v>
      </c>
      <c r="H17" s="6">
        <v>26.5</v>
      </c>
      <c r="I17" s="6">
        <v>50.6</v>
      </c>
      <c r="J17" s="102" t="s">
        <v>516</v>
      </c>
    </row>
    <row r="18" spans="1:10" ht="12.75">
      <c r="A18" s="33" t="s">
        <v>440</v>
      </c>
      <c r="B18" s="6">
        <v>5.6</v>
      </c>
      <c r="C18" s="102" t="s">
        <v>516</v>
      </c>
      <c r="D18" s="102" t="s">
        <v>516</v>
      </c>
      <c r="E18" s="6">
        <v>4.4</v>
      </c>
      <c r="F18" s="102" t="s">
        <v>516</v>
      </c>
      <c r="G18" s="102" t="s">
        <v>516</v>
      </c>
      <c r="H18" s="102" t="s">
        <v>516</v>
      </c>
      <c r="I18" s="102" t="s">
        <v>516</v>
      </c>
      <c r="J18" s="102" t="s">
        <v>516</v>
      </c>
    </row>
    <row r="19" spans="1:10" ht="25.5" customHeight="1">
      <c r="A19" s="51" t="s">
        <v>449</v>
      </c>
      <c r="B19" s="46">
        <v>11.7</v>
      </c>
      <c r="C19" s="46">
        <v>18.8</v>
      </c>
      <c r="D19" s="46">
        <v>4.8</v>
      </c>
      <c r="E19" s="46">
        <v>3.4</v>
      </c>
      <c r="F19" s="46">
        <v>5</v>
      </c>
      <c r="G19" s="46">
        <v>1.8</v>
      </c>
      <c r="H19" s="46">
        <v>64.4</v>
      </c>
      <c r="I19" s="46">
        <v>112.1</v>
      </c>
      <c r="J19" s="46">
        <v>22.7</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186</v>
      </c>
      <c r="B2" s="179"/>
      <c r="C2" s="179"/>
    </row>
    <row r="3" spans="1:3" ht="12.75">
      <c r="A3" s="179" t="s">
        <v>187</v>
      </c>
      <c r="B3" s="179"/>
      <c r="C3" s="179"/>
    </row>
    <row r="4" spans="1:3" ht="12.75">
      <c r="A4" s="179" t="s">
        <v>304</v>
      </c>
      <c r="B4" s="179"/>
      <c r="C4" s="179"/>
    </row>
    <row r="6" spans="1:3" ht="12.75">
      <c r="A6" s="27" t="s">
        <v>677</v>
      </c>
      <c r="B6" s="27" t="s">
        <v>678</v>
      </c>
      <c r="C6" s="27" t="s">
        <v>679</v>
      </c>
    </row>
    <row r="7" spans="1:3" ht="12.75">
      <c r="A7" s="10" t="s">
        <v>296</v>
      </c>
      <c r="B7" s="8">
        <v>723</v>
      </c>
      <c r="C7" s="9">
        <v>68</v>
      </c>
    </row>
    <row r="8" spans="1:3" ht="12.75">
      <c r="A8" s="10" t="s">
        <v>402</v>
      </c>
      <c r="B8" s="8">
        <v>12</v>
      </c>
      <c r="C8" s="9">
        <v>1.1</v>
      </c>
    </row>
    <row r="9" spans="1:3" ht="12.75">
      <c r="A9" s="10" t="s">
        <v>403</v>
      </c>
      <c r="B9" s="8">
        <v>5</v>
      </c>
      <c r="C9" s="9">
        <v>0.5</v>
      </c>
    </row>
    <row r="10" spans="1:3" ht="12.75">
      <c r="A10" s="10" t="s">
        <v>297</v>
      </c>
      <c r="B10" s="8">
        <v>188</v>
      </c>
      <c r="C10" s="9">
        <v>17.7</v>
      </c>
    </row>
    <row r="11" spans="1:3" ht="12.75">
      <c r="A11" s="10" t="s">
        <v>298</v>
      </c>
      <c r="B11" s="8">
        <v>28</v>
      </c>
      <c r="C11" s="9">
        <v>2.6</v>
      </c>
    </row>
    <row r="12" spans="1:3" ht="12.75">
      <c r="A12" s="10" t="s">
        <v>680</v>
      </c>
      <c r="B12" s="8">
        <v>91</v>
      </c>
      <c r="C12" s="9">
        <v>8.6</v>
      </c>
    </row>
    <row r="13" spans="1:3" ht="12.75">
      <c r="A13" s="10" t="s">
        <v>300</v>
      </c>
      <c r="B13" s="8">
        <v>17</v>
      </c>
      <c r="C13" s="9">
        <v>1.6</v>
      </c>
    </row>
    <row r="14" spans="1:3" ht="24" customHeight="1">
      <c r="A14" s="88" t="s">
        <v>301</v>
      </c>
      <c r="B14" s="89">
        <v>1064</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188</v>
      </c>
      <c r="B2" s="159"/>
      <c r="C2" s="159"/>
      <c r="D2" s="159"/>
      <c r="E2" s="159"/>
      <c r="F2" s="159"/>
      <c r="G2" s="159"/>
      <c r="H2" s="159"/>
      <c r="I2" s="159"/>
      <c r="J2" s="159"/>
      <c r="K2" s="159"/>
    </row>
    <row r="3" spans="1:11" ht="12.75">
      <c r="A3" s="159" t="s">
        <v>189</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10.9</v>
      </c>
      <c r="D8" s="87">
        <v>18.2</v>
      </c>
      <c r="E8" s="87">
        <v>3.9</v>
      </c>
      <c r="F8" s="87">
        <v>4.3</v>
      </c>
      <c r="G8" s="87">
        <v>6.6</v>
      </c>
      <c r="H8" s="87">
        <v>2.2</v>
      </c>
      <c r="I8" s="87">
        <v>61</v>
      </c>
      <c r="J8" s="87">
        <v>110.3</v>
      </c>
      <c r="K8" s="87">
        <v>16.7</v>
      </c>
    </row>
    <row r="9" spans="1:11" ht="12.75">
      <c r="A9" s="10"/>
      <c r="B9" s="7" t="s">
        <v>313</v>
      </c>
      <c r="C9" s="6">
        <v>13.4</v>
      </c>
      <c r="D9" s="6">
        <v>22.4</v>
      </c>
      <c r="E9" s="6">
        <v>4.9</v>
      </c>
      <c r="F9" s="6">
        <v>4.6</v>
      </c>
      <c r="G9" s="6">
        <v>7.1</v>
      </c>
      <c r="H9" s="6">
        <v>2.3</v>
      </c>
      <c r="I9" s="6">
        <v>78.5</v>
      </c>
      <c r="J9" s="6">
        <v>140.8</v>
      </c>
      <c r="K9" s="6">
        <v>23.1</v>
      </c>
    </row>
    <row r="10" spans="1:11" ht="12.75">
      <c r="A10" s="10"/>
      <c r="B10" s="7" t="s">
        <v>314</v>
      </c>
      <c r="C10" s="6">
        <v>13.3</v>
      </c>
      <c r="D10" s="6">
        <v>21.8</v>
      </c>
      <c r="E10" s="6">
        <v>5.3</v>
      </c>
      <c r="F10" s="6">
        <v>4.9</v>
      </c>
      <c r="G10" s="6">
        <v>7.2</v>
      </c>
      <c r="H10" s="6">
        <v>2.7</v>
      </c>
      <c r="I10" s="6">
        <v>74.5</v>
      </c>
      <c r="J10" s="6">
        <v>132.2</v>
      </c>
      <c r="K10" s="6">
        <v>22.9</v>
      </c>
    </row>
    <row r="11" spans="1:11" ht="12.75">
      <c r="A11" s="10"/>
      <c r="B11" s="7" t="s">
        <v>315</v>
      </c>
      <c r="C11" s="6">
        <v>14.1</v>
      </c>
      <c r="D11" s="6">
        <v>23</v>
      </c>
      <c r="E11" s="6">
        <v>5.5</v>
      </c>
      <c r="F11" s="6">
        <v>5.1</v>
      </c>
      <c r="G11" s="6">
        <v>7.4</v>
      </c>
      <c r="H11" s="6">
        <v>2.9</v>
      </c>
      <c r="I11" s="6">
        <v>78.8</v>
      </c>
      <c r="J11" s="6">
        <v>141.5</v>
      </c>
      <c r="K11" s="6">
        <v>23.1</v>
      </c>
    </row>
    <row r="12" spans="1:11" ht="12.75">
      <c r="A12" s="10"/>
      <c r="B12" s="7" t="s">
        <v>316</v>
      </c>
      <c r="C12" s="6">
        <v>14.4</v>
      </c>
      <c r="D12" s="6">
        <v>23.5</v>
      </c>
      <c r="E12" s="6">
        <v>5.7</v>
      </c>
      <c r="F12" s="6">
        <v>5.5</v>
      </c>
      <c r="G12" s="6">
        <v>8.5</v>
      </c>
      <c r="H12" s="6">
        <v>2.6</v>
      </c>
      <c r="I12" s="6">
        <v>78.2</v>
      </c>
      <c r="J12" s="6">
        <v>136.4</v>
      </c>
      <c r="K12" s="6">
        <v>26.7</v>
      </c>
    </row>
    <row r="13" spans="1:11" ht="12.75">
      <c r="A13" s="10"/>
      <c r="B13" s="10"/>
      <c r="C13" s="6"/>
      <c r="D13" s="6"/>
      <c r="E13" s="6"/>
      <c r="F13" s="6"/>
      <c r="G13" s="6"/>
      <c r="H13" s="6"/>
      <c r="I13" s="6"/>
      <c r="J13" s="6"/>
      <c r="K13" s="6"/>
    </row>
    <row r="14" spans="1:11" ht="12.75">
      <c r="A14" s="10"/>
      <c r="B14" s="7" t="s">
        <v>317</v>
      </c>
      <c r="C14" s="6">
        <v>13.4</v>
      </c>
      <c r="D14" s="6">
        <v>21.4</v>
      </c>
      <c r="E14" s="6">
        <v>5.7</v>
      </c>
      <c r="F14" s="6">
        <v>5.4</v>
      </c>
      <c r="G14" s="6">
        <v>8.1</v>
      </c>
      <c r="H14" s="6">
        <v>2.8</v>
      </c>
      <c r="I14" s="6">
        <v>69</v>
      </c>
      <c r="J14" s="6">
        <v>119.2</v>
      </c>
      <c r="K14" s="6">
        <v>24.8</v>
      </c>
    </row>
    <row r="15" spans="1:11" ht="12.75">
      <c r="A15" s="10"/>
      <c r="B15" s="7" t="s">
        <v>318</v>
      </c>
      <c r="C15" s="6">
        <v>12.4</v>
      </c>
      <c r="D15" s="6">
        <v>20.2</v>
      </c>
      <c r="E15" s="6">
        <v>4.9</v>
      </c>
      <c r="F15" s="6">
        <v>5.1</v>
      </c>
      <c r="G15" s="6">
        <v>7.7</v>
      </c>
      <c r="H15" s="6">
        <v>2.5</v>
      </c>
      <c r="I15" s="6">
        <v>63.3</v>
      </c>
      <c r="J15" s="6">
        <v>111.8</v>
      </c>
      <c r="K15" s="6">
        <v>20.9</v>
      </c>
    </row>
    <row r="16" spans="1:11" ht="12.75">
      <c r="A16" s="26" t="s">
        <v>338</v>
      </c>
      <c r="B16" s="7" t="s">
        <v>319</v>
      </c>
      <c r="C16" s="6">
        <v>10.7</v>
      </c>
      <c r="D16" s="6">
        <v>16.8</v>
      </c>
      <c r="E16" s="6">
        <v>4.8</v>
      </c>
      <c r="F16" s="6">
        <v>4.3</v>
      </c>
      <c r="G16" s="6">
        <v>6</v>
      </c>
      <c r="H16" s="6">
        <v>2.7</v>
      </c>
      <c r="I16" s="6">
        <v>53.7</v>
      </c>
      <c r="J16" s="6">
        <v>94.4</v>
      </c>
      <c r="K16" s="6">
        <v>18.2</v>
      </c>
    </row>
    <row r="17" spans="1:11" ht="12.75">
      <c r="A17" s="10"/>
      <c r="B17" s="7" t="s">
        <v>320</v>
      </c>
      <c r="C17" s="6">
        <v>10.3</v>
      </c>
      <c r="D17" s="6">
        <v>16.1</v>
      </c>
      <c r="E17" s="6">
        <v>4.8</v>
      </c>
      <c r="F17" s="6">
        <v>4.3</v>
      </c>
      <c r="G17" s="6">
        <v>6.1</v>
      </c>
      <c r="H17" s="6">
        <v>2.6</v>
      </c>
      <c r="I17" s="6">
        <v>50</v>
      </c>
      <c r="J17" s="6">
        <v>86.8</v>
      </c>
      <c r="K17" s="6">
        <v>18.1</v>
      </c>
    </row>
    <row r="18" spans="1:11" ht="12.75">
      <c r="A18" s="10"/>
      <c r="B18" s="7" t="s">
        <v>321</v>
      </c>
      <c r="C18" s="6">
        <v>9.7</v>
      </c>
      <c r="D18" s="6">
        <v>15</v>
      </c>
      <c r="E18" s="6">
        <v>4.5</v>
      </c>
      <c r="F18" s="6">
        <v>4.4</v>
      </c>
      <c r="G18" s="6">
        <v>6.1</v>
      </c>
      <c r="H18" s="6">
        <v>2.7</v>
      </c>
      <c r="I18" s="6">
        <v>44.3</v>
      </c>
      <c r="J18" s="6">
        <v>78.2</v>
      </c>
      <c r="K18" s="6">
        <v>15.2</v>
      </c>
    </row>
    <row r="19" spans="1:11" ht="12.75">
      <c r="A19" s="10"/>
      <c r="B19" s="10"/>
      <c r="C19" s="6"/>
      <c r="D19" s="6"/>
      <c r="E19" s="6"/>
      <c r="F19" s="6"/>
      <c r="G19" s="6"/>
      <c r="H19" s="6"/>
      <c r="I19" s="6"/>
      <c r="J19" s="6"/>
      <c r="K19" s="6"/>
    </row>
    <row r="20" spans="1:11" ht="12.75">
      <c r="A20" s="10"/>
      <c r="B20" s="7" t="s">
        <v>322</v>
      </c>
      <c r="C20" s="6">
        <v>11</v>
      </c>
      <c r="D20" s="6">
        <v>16.9</v>
      </c>
      <c r="E20" s="6">
        <v>5.4</v>
      </c>
      <c r="F20" s="6">
        <v>4.6</v>
      </c>
      <c r="G20" s="6">
        <v>6.4</v>
      </c>
      <c r="H20" s="6">
        <v>2.8</v>
      </c>
      <c r="I20" s="6">
        <v>51.4</v>
      </c>
      <c r="J20" s="6">
        <v>87.9</v>
      </c>
      <c r="K20" s="6">
        <v>19.9</v>
      </c>
    </row>
    <row r="21" spans="1:11" ht="12.75">
      <c r="A21" s="10"/>
      <c r="B21" s="7" t="s">
        <v>323</v>
      </c>
      <c r="C21" s="6">
        <v>10.5</v>
      </c>
      <c r="D21" s="6">
        <v>16.2</v>
      </c>
      <c r="E21" s="6">
        <v>5.1</v>
      </c>
      <c r="F21" s="6">
        <v>4.2</v>
      </c>
      <c r="G21" s="6">
        <v>5.9</v>
      </c>
      <c r="H21" s="6">
        <v>2.6</v>
      </c>
      <c r="I21" s="6">
        <v>47.3</v>
      </c>
      <c r="J21" s="6">
        <v>81.7</v>
      </c>
      <c r="K21" s="6">
        <v>18.4</v>
      </c>
    </row>
    <row r="22" spans="1:11" ht="12.75">
      <c r="A22" s="10"/>
      <c r="B22" s="7" t="s">
        <v>324</v>
      </c>
      <c r="C22" s="6">
        <v>10.4</v>
      </c>
      <c r="D22" s="6">
        <v>16.2</v>
      </c>
      <c r="E22" s="6">
        <v>5</v>
      </c>
      <c r="F22" s="6">
        <v>4.3</v>
      </c>
      <c r="G22" s="6">
        <v>5.6</v>
      </c>
      <c r="H22" s="6">
        <v>3</v>
      </c>
      <c r="I22" s="6">
        <v>45.8</v>
      </c>
      <c r="J22" s="6">
        <v>81.7</v>
      </c>
      <c r="K22" s="6">
        <v>15.6</v>
      </c>
    </row>
    <row r="23" spans="1:11" ht="12.75">
      <c r="A23" s="10"/>
      <c r="B23" s="7" t="s">
        <v>325</v>
      </c>
      <c r="C23" s="6">
        <v>10.9</v>
      </c>
      <c r="D23" s="6">
        <v>17.5</v>
      </c>
      <c r="E23" s="6">
        <v>4.6</v>
      </c>
      <c r="F23" s="6">
        <v>4.2</v>
      </c>
      <c r="G23" s="6">
        <v>6.1</v>
      </c>
      <c r="H23" s="6">
        <v>2.4</v>
      </c>
      <c r="I23" s="6">
        <v>48.7</v>
      </c>
      <c r="J23" s="6">
        <v>87.1</v>
      </c>
      <c r="K23" s="6">
        <v>16</v>
      </c>
    </row>
    <row r="24" spans="1:11" ht="12.75">
      <c r="A24" s="10"/>
      <c r="B24" s="7" t="s">
        <v>326</v>
      </c>
      <c r="C24" s="6">
        <v>10.4</v>
      </c>
      <c r="D24" s="6">
        <v>16.5</v>
      </c>
      <c r="E24" s="6">
        <v>4.6</v>
      </c>
      <c r="F24" s="6">
        <v>4.1</v>
      </c>
      <c r="G24" s="6">
        <v>5.5</v>
      </c>
      <c r="H24" s="6">
        <v>2.7</v>
      </c>
      <c r="I24" s="6">
        <v>47.8</v>
      </c>
      <c r="J24" s="6">
        <v>86.4</v>
      </c>
      <c r="K24" s="6">
        <v>14.7</v>
      </c>
    </row>
    <row r="25" spans="1:11" ht="12.75">
      <c r="A25" s="10"/>
      <c r="B25" s="10"/>
      <c r="C25" s="6"/>
      <c r="D25" s="6"/>
      <c r="E25" s="6"/>
      <c r="F25" s="6"/>
      <c r="G25" s="6"/>
      <c r="H25" s="6"/>
      <c r="I25" s="6"/>
      <c r="J25" s="6"/>
      <c r="K25" s="6"/>
    </row>
    <row r="26" spans="1:11" ht="12.75">
      <c r="A26" s="10"/>
      <c r="B26" s="7" t="s">
        <v>327</v>
      </c>
      <c r="C26" s="6">
        <v>11.8</v>
      </c>
      <c r="D26" s="6">
        <v>18.6</v>
      </c>
      <c r="E26" s="6">
        <v>5.3</v>
      </c>
      <c r="F26" s="6">
        <v>4.5</v>
      </c>
      <c r="G26" s="6">
        <v>6.3</v>
      </c>
      <c r="H26" s="6">
        <v>2.8</v>
      </c>
      <c r="I26" s="6">
        <v>54.4</v>
      </c>
      <c r="J26" s="6">
        <v>95.3</v>
      </c>
      <c r="K26" s="6">
        <v>19</v>
      </c>
    </row>
    <row r="27" spans="1:11" ht="12.75">
      <c r="A27" s="10"/>
      <c r="B27" s="7" t="s">
        <v>328</v>
      </c>
      <c r="C27" s="6">
        <v>12.3</v>
      </c>
      <c r="D27" s="6">
        <v>19.8</v>
      </c>
      <c r="E27" s="6">
        <v>5</v>
      </c>
      <c r="F27" s="6">
        <v>4</v>
      </c>
      <c r="G27" s="6">
        <v>5.7</v>
      </c>
      <c r="H27" s="6">
        <v>2.3</v>
      </c>
      <c r="I27" s="6">
        <v>60.3</v>
      </c>
      <c r="J27" s="6">
        <v>106.7</v>
      </c>
      <c r="K27" s="6">
        <v>19.9</v>
      </c>
    </row>
    <row r="28" spans="1:11" ht="12.75">
      <c r="A28" s="10"/>
      <c r="B28" s="7" t="s">
        <v>329</v>
      </c>
      <c r="C28" s="6">
        <v>12.8</v>
      </c>
      <c r="D28" s="6">
        <v>19.8</v>
      </c>
      <c r="E28" s="6">
        <v>5.9</v>
      </c>
      <c r="F28" s="6">
        <v>4.2</v>
      </c>
      <c r="G28" s="6">
        <v>5.6</v>
      </c>
      <c r="H28" s="6">
        <v>2.8</v>
      </c>
      <c r="I28" s="6">
        <v>61</v>
      </c>
      <c r="J28" s="6">
        <v>104.7</v>
      </c>
      <c r="K28" s="6">
        <v>22.5</v>
      </c>
    </row>
    <row r="29" spans="1:11" ht="12.75">
      <c r="A29" s="10"/>
      <c r="B29" s="7" t="s">
        <v>330</v>
      </c>
      <c r="C29" s="6">
        <v>11.6</v>
      </c>
      <c r="D29" s="6">
        <v>18.5</v>
      </c>
      <c r="E29" s="6">
        <v>4.8</v>
      </c>
      <c r="F29" s="6">
        <v>3.7</v>
      </c>
      <c r="G29" s="6">
        <v>5.2</v>
      </c>
      <c r="H29" s="6">
        <v>2.2</v>
      </c>
      <c r="I29" s="6">
        <v>56.4</v>
      </c>
      <c r="J29" s="6">
        <v>99.3</v>
      </c>
      <c r="K29" s="6">
        <v>18.7</v>
      </c>
    </row>
    <row r="30" spans="1:11" ht="12.75">
      <c r="A30" s="10"/>
      <c r="B30" s="7" t="s">
        <v>331</v>
      </c>
      <c r="C30" s="6">
        <v>11.7</v>
      </c>
      <c r="D30" s="6">
        <v>18.8</v>
      </c>
      <c r="E30" s="6">
        <v>4.8</v>
      </c>
      <c r="F30" s="6">
        <v>3.4</v>
      </c>
      <c r="G30" s="6">
        <v>5</v>
      </c>
      <c r="H30" s="6">
        <v>1.8</v>
      </c>
      <c r="I30" s="6">
        <v>59.1</v>
      </c>
      <c r="J30" s="6">
        <v>102.2</v>
      </c>
      <c r="K30" s="6">
        <v>21.1</v>
      </c>
    </row>
    <row r="31" spans="1:11" ht="12.75">
      <c r="A31" s="42"/>
      <c r="B31" s="42"/>
      <c r="C31" s="91"/>
      <c r="D31" s="91"/>
      <c r="E31" s="91"/>
      <c r="F31" s="91"/>
      <c r="G31" s="91"/>
      <c r="H31" s="91"/>
      <c r="I31" s="91"/>
      <c r="J31" s="91"/>
      <c r="K31" s="91"/>
    </row>
    <row r="32" spans="1:11" ht="12.75">
      <c r="A32" s="10"/>
      <c r="B32" s="7" t="s">
        <v>312</v>
      </c>
      <c r="C32" s="87">
        <v>9.1</v>
      </c>
      <c r="D32" s="87">
        <v>14.9</v>
      </c>
      <c r="E32" s="87">
        <v>3.7</v>
      </c>
      <c r="F32" s="87">
        <v>4.7</v>
      </c>
      <c r="G32" s="87">
        <v>7.3</v>
      </c>
      <c r="H32" s="87">
        <v>2.2</v>
      </c>
      <c r="I32" s="87">
        <v>41.3</v>
      </c>
      <c r="J32" s="87">
        <v>72.8</v>
      </c>
      <c r="K32" s="87">
        <v>13.7</v>
      </c>
    </row>
    <row r="33" spans="1:11" ht="12.75">
      <c r="A33" s="10"/>
      <c r="B33" s="7" t="s">
        <v>313</v>
      </c>
      <c r="C33" s="6">
        <v>10</v>
      </c>
      <c r="D33" s="6">
        <v>16.3</v>
      </c>
      <c r="E33" s="6">
        <v>4</v>
      </c>
      <c r="F33" s="6">
        <v>5.1</v>
      </c>
      <c r="G33" s="6">
        <v>7.9</v>
      </c>
      <c r="H33" s="6">
        <v>2.3</v>
      </c>
      <c r="I33" s="6">
        <v>46.8</v>
      </c>
      <c r="J33" s="6">
        <v>81.6</v>
      </c>
      <c r="K33" s="6">
        <v>16</v>
      </c>
    </row>
    <row r="34" spans="1:11" ht="12.75">
      <c r="A34" s="10"/>
      <c r="B34" s="7" t="s">
        <v>314</v>
      </c>
      <c r="C34" s="6">
        <v>10.3</v>
      </c>
      <c r="D34" s="6">
        <v>16.8</v>
      </c>
      <c r="E34" s="6">
        <v>4</v>
      </c>
      <c r="F34" s="6">
        <v>5.2</v>
      </c>
      <c r="G34" s="6">
        <v>8.2</v>
      </c>
      <c r="H34" s="6">
        <v>2.4</v>
      </c>
      <c r="I34" s="6">
        <v>46.6</v>
      </c>
      <c r="J34" s="6">
        <v>83.1</v>
      </c>
      <c r="K34" s="6">
        <v>14.8</v>
      </c>
    </row>
    <row r="35" spans="1:11" ht="12.75">
      <c r="A35" s="10"/>
      <c r="B35" s="7" t="s">
        <v>315</v>
      </c>
      <c r="C35" s="6">
        <v>10.5</v>
      </c>
      <c r="D35" s="6">
        <v>16.7</v>
      </c>
      <c r="E35" s="6">
        <v>4.5</v>
      </c>
      <c r="F35" s="6">
        <v>5.7</v>
      </c>
      <c r="G35" s="6">
        <v>8.7</v>
      </c>
      <c r="H35" s="6">
        <v>2.8</v>
      </c>
      <c r="I35" s="6">
        <v>44.4</v>
      </c>
      <c r="J35" s="6">
        <v>77.1</v>
      </c>
      <c r="K35" s="6">
        <v>16</v>
      </c>
    </row>
    <row r="36" spans="1:11" ht="12.75">
      <c r="A36" s="10"/>
      <c r="B36" s="7" t="s">
        <v>316</v>
      </c>
      <c r="C36" s="6">
        <v>10.8</v>
      </c>
      <c r="D36" s="6">
        <v>17.3</v>
      </c>
      <c r="E36" s="6">
        <v>4.6</v>
      </c>
      <c r="F36" s="6">
        <v>6</v>
      </c>
      <c r="G36" s="6">
        <v>9.3</v>
      </c>
      <c r="H36" s="6">
        <v>2.9</v>
      </c>
      <c r="I36" s="6">
        <v>44.5</v>
      </c>
      <c r="J36" s="6">
        <v>77.9</v>
      </c>
      <c r="K36" s="6">
        <v>15.5</v>
      </c>
    </row>
    <row r="37" spans="1:11" ht="12.75">
      <c r="A37" s="10"/>
      <c r="B37" s="10"/>
      <c r="C37" s="6"/>
      <c r="D37" s="6"/>
      <c r="E37" s="6"/>
      <c r="F37" s="6"/>
      <c r="G37" s="6"/>
      <c r="H37" s="6"/>
      <c r="I37" s="6"/>
      <c r="J37" s="6"/>
      <c r="K37" s="6"/>
    </row>
    <row r="38" spans="1:11" ht="12.75">
      <c r="A38" s="10"/>
      <c r="B38" s="7" t="s">
        <v>317</v>
      </c>
      <c r="C38" s="6">
        <v>10.5</v>
      </c>
      <c r="D38" s="6">
        <v>16.8</v>
      </c>
      <c r="E38" s="6">
        <v>4.5</v>
      </c>
      <c r="F38" s="6">
        <v>6.1</v>
      </c>
      <c r="G38" s="6">
        <v>9.4</v>
      </c>
      <c r="H38" s="6">
        <v>2.9</v>
      </c>
      <c r="I38" s="6">
        <v>41.1</v>
      </c>
      <c r="J38" s="6">
        <v>71.6</v>
      </c>
      <c r="K38" s="6">
        <v>14.7</v>
      </c>
    </row>
    <row r="39" spans="1:11" ht="12.75">
      <c r="A39" s="10"/>
      <c r="B39" s="7" t="s">
        <v>318</v>
      </c>
      <c r="C39" s="6">
        <v>9.5</v>
      </c>
      <c r="D39" s="6">
        <v>15.1</v>
      </c>
      <c r="E39" s="6">
        <v>4.1</v>
      </c>
      <c r="F39" s="6">
        <v>5.5</v>
      </c>
      <c r="G39" s="6">
        <v>8.6</v>
      </c>
      <c r="H39" s="6">
        <v>2.7</v>
      </c>
      <c r="I39" s="6">
        <v>36.4</v>
      </c>
      <c r="J39" s="6">
        <v>63.3</v>
      </c>
      <c r="K39" s="6">
        <v>13.2</v>
      </c>
    </row>
    <row r="40" spans="1:11" ht="12.75">
      <c r="A40" s="26" t="s">
        <v>339</v>
      </c>
      <c r="B40" s="7" t="s">
        <v>319</v>
      </c>
      <c r="C40" s="6">
        <v>9.6</v>
      </c>
      <c r="D40" s="6">
        <v>15.1</v>
      </c>
      <c r="E40" s="6">
        <v>4.2</v>
      </c>
      <c r="F40" s="6">
        <v>5.9</v>
      </c>
      <c r="G40" s="6">
        <v>8.8</v>
      </c>
      <c r="H40" s="6">
        <v>2.9</v>
      </c>
      <c r="I40" s="6">
        <v>34.5</v>
      </c>
      <c r="J40" s="6">
        <v>60.1</v>
      </c>
      <c r="K40" s="6">
        <v>12.5</v>
      </c>
    </row>
    <row r="41" spans="1:11" ht="12.75">
      <c r="A41" s="10"/>
      <c r="B41" s="7" t="s">
        <v>320</v>
      </c>
      <c r="C41" s="6">
        <v>9.6</v>
      </c>
      <c r="D41" s="6">
        <v>15.3</v>
      </c>
      <c r="E41" s="6">
        <v>4.2</v>
      </c>
      <c r="F41" s="6">
        <v>6</v>
      </c>
      <c r="G41" s="6">
        <v>9.2</v>
      </c>
      <c r="H41" s="6">
        <v>2.9</v>
      </c>
      <c r="I41" s="6">
        <v>33.4</v>
      </c>
      <c r="J41" s="6">
        <v>58.1</v>
      </c>
      <c r="K41" s="6">
        <v>12.1</v>
      </c>
    </row>
    <row r="42" spans="1:11" ht="12.75">
      <c r="A42" s="10"/>
      <c r="B42" s="7" t="s">
        <v>321</v>
      </c>
      <c r="C42" s="6">
        <v>10.4</v>
      </c>
      <c r="D42" s="6">
        <v>16.7</v>
      </c>
      <c r="E42" s="6">
        <v>4.3</v>
      </c>
      <c r="F42" s="6">
        <v>6.5</v>
      </c>
      <c r="G42" s="6">
        <v>10.1</v>
      </c>
      <c r="H42" s="6">
        <v>3</v>
      </c>
      <c r="I42" s="6">
        <v>36</v>
      </c>
      <c r="J42" s="6">
        <v>62.9</v>
      </c>
      <c r="K42" s="6">
        <v>12.8</v>
      </c>
    </row>
    <row r="43" spans="1:11" ht="12.75">
      <c r="A43" s="10"/>
      <c r="B43" s="10"/>
      <c r="C43" s="9"/>
      <c r="D43" s="6"/>
      <c r="E43" s="6"/>
      <c r="F43" s="6"/>
      <c r="G43" s="6"/>
      <c r="H43" s="9"/>
      <c r="I43" s="6"/>
      <c r="J43" s="6"/>
      <c r="K43" s="6"/>
    </row>
    <row r="44" spans="1:11" ht="12.75">
      <c r="A44" s="10"/>
      <c r="B44" s="7" t="s">
        <v>322</v>
      </c>
      <c r="C44" s="6">
        <v>10.8</v>
      </c>
      <c r="D44" s="6">
        <v>17.4</v>
      </c>
      <c r="E44" s="6">
        <v>4.5</v>
      </c>
      <c r="F44" s="6">
        <v>6.9</v>
      </c>
      <c r="G44" s="6">
        <v>10.9</v>
      </c>
      <c r="H44" s="6">
        <v>3.2</v>
      </c>
      <c r="I44" s="6">
        <v>35</v>
      </c>
      <c r="J44" s="6">
        <v>61.3</v>
      </c>
      <c r="K44" s="6">
        <v>12.2</v>
      </c>
    </row>
    <row r="45" spans="1:11" ht="12.75">
      <c r="A45" s="10"/>
      <c r="B45" s="7" t="s">
        <v>323</v>
      </c>
      <c r="C45" s="6">
        <v>10.4</v>
      </c>
      <c r="D45" s="6">
        <v>16.7</v>
      </c>
      <c r="E45" s="6">
        <v>4.3</v>
      </c>
      <c r="F45" s="6">
        <v>6.6</v>
      </c>
      <c r="G45" s="6">
        <v>10.3</v>
      </c>
      <c r="H45" s="6">
        <v>3.1</v>
      </c>
      <c r="I45" s="6">
        <v>33.3</v>
      </c>
      <c r="J45" s="6">
        <v>58.5</v>
      </c>
      <c r="K45" s="6">
        <v>11.4</v>
      </c>
    </row>
    <row r="46" spans="1:11" ht="12.75">
      <c r="A46" s="10"/>
      <c r="B46" s="7" t="s">
        <v>324</v>
      </c>
      <c r="C46" s="6">
        <v>9.7</v>
      </c>
      <c r="D46" s="6">
        <v>15.3</v>
      </c>
      <c r="E46" s="6">
        <v>4.2</v>
      </c>
      <c r="F46" s="6">
        <v>6.3</v>
      </c>
      <c r="G46" s="6">
        <v>9.5</v>
      </c>
      <c r="H46" s="6">
        <v>3.1</v>
      </c>
      <c r="I46" s="6">
        <v>30</v>
      </c>
      <c r="J46" s="6">
        <v>52.2</v>
      </c>
      <c r="K46" s="6">
        <v>10.5</v>
      </c>
    </row>
    <row r="47" spans="1:11" ht="12.75">
      <c r="A47" s="10"/>
      <c r="B47" s="7" t="s">
        <v>325</v>
      </c>
      <c r="C47" s="6">
        <v>8.6</v>
      </c>
      <c r="D47" s="6">
        <v>13.6</v>
      </c>
      <c r="E47" s="6">
        <v>3.8</v>
      </c>
      <c r="F47" s="6">
        <v>5.6</v>
      </c>
      <c r="G47" s="6">
        <v>8.4</v>
      </c>
      <c r="H47" s="6">
        <v>2.8</v>
      </c>
      <c r="I47" s="6">
        <v>26.4</v>
      </c>
      <c r="J47" s="6">
        <v>45.2</v>
      </c>
      <c r="K47" s="6">
        <v>9.8</v>
      </c>
    </row>
    <row r="48" spans="1:11" ht="12.75">
      <c r="A48" s="10"/>
      <c r="B48" s="7" t="s">
        <v>326</v>
      </c>
      <c r="C48" s="6">
        <v>8.4</v>
      </c>
      <c r="D48" s="6">
        <v>13</v>
      </c>
      <c r="E48" s="6">
        <v>3.9</v>
      </c>
      <c r="F48" s="6">
        <v>5.5</v>
      </c>
      <c r="G48" s="6">
        <v>8.2</v>
      </c>
      <c r="H48" s="6">
        <v>2.9</v>
      </c>
      <c r="I48" s="6">
        <v>24.9</v>
      </c>
      <c r="J48" s="6">
        <v>42.2</v>
      </c>
      <c r="K48" s="6">
        <v>9.6</v>
      </c>
    </row>
    <row r="49" spans="1:11" ht="12.75">
      <c r="A49" s="10"/>
      <c r="B49" s="10"/>
      <c r="C49" s="6"/>
      <c r="D49" s="6"/>
      <c r="E49" s="6"/>
      <c r="F49" s="6"/>
      <c r="G49" s="6"/>
      <c r="H49" s="6"/>
      <c r="I49" s="6"/>
      <c r="J49" s="6"/>
      <c r="K49" s="6"/>
    </row>
    <row r="50" spans="1:11" ht="12.75">
      <c r="A50" s="10"/>
      <c r="B50" s="7" t="s">
        <v>327</v>
      </c>
      <c r="C50" s="6">
        <v>8.3</v>
      </c>
      <c r="D50" s="6">
        <v>12.8</v>
      </c>
      <c r="E50" s="6">
        <v>3.9</v>
      </c>
      <c r="F50" s="6">
        <v>5.4</v>
      </c>
      <c r="G50" s="6">
        <v>8.1</v>
      </c>
      <c r="H50" s="6">
        <v>2.9</v>
      </c>
      <c r="I50" s="6">
        <v>24.4</v>
      </c>
      <c r="J50" s="6">
        <v>41.4</v>
      </c>
      <c r="K50" s="6">
        <v>9.3</v>
      </c>
    </row>
    <row r="51" spans="1:11" ht="12.75">
      <c r="A51" s="10"/>
      <c r="B51" s="7" t="s">
        <v>328</v>
      </c>
      <c r="C51" s="6">
        <v>9</v>
      </c>
      <c r="D51" s="6">
        <v>13.9</v>
      </c>
      <c r="E51" s="6">
        <v>4.1</v>
      </c>
      <c r="F51" s="6">
        <v>5.6</v>
      </c>
      <c r="G51" s="6">
        <v>8.4</v>
      </c>
      <c r="H51" s="6">
        <v>2.9</v>
      </c>
      <c r="I51" s="6">
        <v>27.2</v>
      </c>
      <c r="J51" s="6">
        <v>46.1</v>
      </c>
      <c r="K51" s="6">
        <v>10.2</v>
      </c>
    </row>
    <row r="52" spans="1:11" ht="12.75">
      <c r="A52" s="10"/>
      <c r="B52" s="7" t="s">
        <v>329</v>
      </c>
      <c r="C52" s="6">
        <v>8.6</v>
      </c>
      <c r="D52" s="6">
        <v>13.2</v>
      </c>
      <c r="E52" s="6">
        <v>4.1</v>
      </c>
      <c r="F52" s="6">
        <v>5.3</v>
      </c>
      <c r="G52" s="6">
        <v>7.7</v>
      </c>
      <c r="H52" s="6">
        <v>2.9</v>
      </c>
      <c r="I52" s="6">
        <v>26.4</v>
      </c>
      <c r="J52" s="6">
        <v>44</v>
      </c>
      <c r="K52" s="6">
        <v>10.5</v>
      </c>
    </row>
    <row r="53" spans="1:11" ht="12.75">
      <c r="A53" s="10"/>
      <c r="B53" s="7" t="s">
        <v>330</v>
      </c>
      <c r="C53" s="6">
        <v>9</v>
      </c>
      <c r="D53" s="6">
        <v>13.9</v>
      </c>
      <c r="E53" s="6">
        <v>4.2</v>
      </c>
      <c r="F53" s="6">
        <v>5.3</v>
      </c>
      <c r="G53" s="6">
        <v>7.7</v>
      </c>
      <c r="H53" s="6">
        <v>2.8</v>
      </c>
      <c r="I53" s="6">
        <v>28.2</v>
      </c>
      <c r="J53" s="6">
        <v>47.4</v>
      </c>
      <c r="K53" s="6">
        <v>10.8</v>
      </c>
    </row>
    <row r="54" spans="1:11" ht="12.75">
      <c r="A54" s="42"/>
      <c r="B54" s="4" t="s">
        <v>331</v>
      </c>
      <c r="C54" s="91">
        <v>9.4</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ustomHeight="1">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F20"/>
  <sheetViews>
    <sheetView workbookViewId="0" topLeftCell="A1">
      <selection activeCell="A2" sqref="A2:D4"/>
    </sheetView>
  </sheetViews>
  <sheetFormatPr defaultColWidth="7.69921875" defaultRowHeight="19.5"/>
  <cols>
    <col min="1" max="1" width="8.5" style="2" customWidth="1"/>
    <col min="2" max="2" width="40.5" style="2" customWidth="1"/>
    <col min="3" max="3" width="5.296875" style="2" customWidth="1"/>
    <col min="4" max="5" width="7.69921875" style="2" customWidth="1"/>
    <col min="6" max="6" width="8.5" style="2" customWidth="1"/>
    <col min="7" max="16384" width="7.69921875" style="2" customWidth="1"/>
  </cols>
  <sheetData>
    <row r="1" ht="12.75">
      <c r="A1" s="38"/>
    </row>
    <row r="2" spans="1:6" ht="12.75">
      <c r="A2" s="159" t="s">
        <v>190</v>
      </c>
      <c r="B2" s="159"/>
      <c r="C2" s="159"/>
      <c r="D2" s="159"/>
      <c r="F2" s="38"/>
    </row>
    <row r="3" spans="1:4" ht="12.75">
      <c r="A3" s="159" t="s">
        <v>191</v>
      </c>
      <c r="B3" s="159"/>
      <c r="C3" s="159"/>
      <c r="D3" s="159"/>
    </row>
    <row r="4" spans="1:4" ht="12.75">
      <c r="A4" s="159" t="s">
        <v>304</v>
      </c>
      <c r="B4" s="159"/>
      <c r="C4" s="159"/>
      <c r="D4" s="159"/>
    </row>
    <row r="6" spans="1:4" ht="38.25">
      <c r="A6" s="34" t="s">
        <v>683</v>
      </c>
      <c r="B6" s="51" t="s">
        <v>460</v>
      </c>
      <c r="C6" s="34" t="s">
        <v>684</v>
      </c>
      <c r="D6" s="51" t="s">
        <v>679</v>
      </c>
    </row>
    <row r="7" spans="1:4" ht="12.75">
      <c r="A7" s="103"/>
      <c r="B7" s="104"/>
      <c r="C7" s="105"/>
      <c r="D7" s="87"/>
    </row>
    <row r="8" spans="1:4" ht="12.75">
      <c r="A8" s="7" t="s">
        <v>102</v>
      </c>
      <c r="B8" s="26" t="s">
        <v>103</v>
      </c>
      <c r="C8" s="5">
        <v>691</v>
      </c>
      <c r="D8" s="6">
        <v>64.94360902255639</v>
      </c>
    </row>
    <row r="9" spans="1:4" ht="25.5">
      <c r="A9" s="94" t="s">
        <v>104</v>
      </c>
      <c r="B9" s="93" t="s">
        <v>192</v>
      </c>
      <c r="C9" s="95">
        <v>198</v>
      </c>
      <c r="D9" s="96">
        <v>18.60902255639098</v>
      </c>
    </row>
    <row r="10" spans="1:4" ht="12.75">
      <c r="A10" s="7" t="s">
        <v>105</v>
      </c>
      <c r="B10" s="26" t="s">
        <v>106</v>
      </c>
      <c r="C10" s="5">
        <v>170</v>
      </c>
      <c r="D10" s="6">
        <v>15.977443609022558</v>
      </c>
    </row>
    <row r="11" spans="1:4" ht="12.75">
      <c r="A11" s="10"/>
      <c r="B11" s="10"/>
      <c r="C11" s="8"/>
      <c r="D11" s="10"/>
    </row>
    <row r="12" spans="1:4" ht="12.75">
      <c r="A12" s="7" t="s">
        <v>107</v>
      </c>
      <c r="B12" s="26" t="s">
        <v>193</v>
      </c>
      <c r="C12" s="5">
        <v>4</v>
      </c>
      <c r="D12" s="6">
        <v>0.37593984962406013</v>
      </c>
    </row>
    <row r="13" spans="1:4" ht="12.75">
      <c r="A13" s="7" t="s">
        <v>108</v>
      </c>
      <c r="B13" s="26" t="s">
        <v>109</v>
      </c>
      <c r="C13" s="5">
        <v>1</v>
      </c>
      <c r="D13" s="6">
        <v>0.09398496240601503</v>
      </c>
    </row>
    <row r="14" spans="1:4" ht="12.75">
      <c r="A14" s="7"/>
      <c r="B14" s="26"/>
      <c r="C14" s="5"/>
      <c r="D14" s="6"/>
    </row>
    <row r="15" spans="1:4" ht="24" customHeight="1">
      <c r="A15" s="97"/>
      <c r="B15" s="116" t="s">
        <v>301</v>
      </c>
      <c r="C15" s="110">
        <v>1064</v>
      </c>
      <c r="D15" s="108">
        <v>100</v>
      </c>
    </row>
    <row r="17" spans="1:4" ht="27.75" customHeight="1">
      <c r="A17" s="170" t="s">
        <v>687</v>
      </c>
      <c r="B17" s="154"/>
      <c r="C17" s="154"/>
      <c r="D17" s="154"/>
    </row>
    <row r="19" ht="12.75">
      <c r="A19" s="22" t="s">
        <v>384</v>
      </c>
    </row>
    <row r="20" ht="12.75">
      <c r="A20" s="22"/>
    </row>
  </sheetData>
  <mergeCells count="4">
    <mergeCell ref="A4:D4"/>
    <mergeCell ref="A3:D3"/>
    <mergeCell ref="A2:D2"/>
    <mergeCell ref="A17:D17"/>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194</v>
      </c>
      <c r="B2" s="159"/>
      <c r="C2" s="159"/>
      <c r="D2" s="159"/>
      <c r="E2" s="159"/>
      <c r="F2" s="159"/>
      <c r="G2" s="159"/>
      <c r="H2" s="159"/>
      <c r="I2" s="159"/>
      <c r="J2" s="159"/>
      <c r="K2" s="159"/>
      <c r="L2" s="159"/>
      <c r="M2" s="159"/>
    </row>
    <row r="3" spans="1:13" ht="12.75">
      <c r="A3" s="159" t="s">
        <v>195</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29" t="s">
        <v>369</v>
      </c>
      <c r="C9" s="29" t="s">
        <v>369</v>
      </c>
      <c r="D9" s="29" t="s">
        <v>369</v>
      </c>
      <c r="E9" s="29" t="s">
        <v>369</v>
      </c>
      <c r="F9" s="29" t="s">
        <v>369</v>
      </c>
      <c r="G9" s="29" t="s">
        <v>369</v>
      </c>
      <c r="H9" s="29" t="s">
        <v>369</v>
      </c>
      <c r="I9" s="29" t="s">
        <v>369</v>
      </c>
      <c r="J9" s="29" t="s">
        <v>369</v>
      </c>
      <c r="K9" s="29" t="s">
        <v>369</v>
      </c>
      <c r="L9" s="29" t="s">
        <v>369</v>
      </c>
      <c r="M9" s="29" t="s">
        <v>369</v>
      </c>
    </row>
    <row r="10" spans="1:13" ht="12.75">
      <c r="A10" s="26" t="s">
        <v>429</v>
      </c>
      <c r="B10" s="29" t="s">
        <v>369</v>
      </c>
      <c r="C10" s="29" t="s">
        <v>369</v>
      </c>
      <c r="D10" s="29" t="s">
        <v>369</v>
      </c>
      <c r="E10" s="29" t="s">
        <v>369</v>
      </c>
      <c r="F10" s="29" t="s">
        <v>369</v>
      </c>
      <c r="G10" s="29" t="s">
        <v>369</v>
      </c>
      <c r="H10" s="29" t="s">
        <v>369</v>
      </c>
      <c r="I10" s="29" t="s">
        <v>369</v>
      </c>
      <c r="J10" s="29" t="s">
        <v>369</v>
      </c>
      <c r="K10" s="29" t="s">
        <v>369</v>
      </c>
      <c r="L10" s="29" t="s">
        <v>369</v>
      </c>
      <c r="M10" s="29" t="s">
        <v>369</v>
      </c>
    </row>
    <row r="11" spans="1:13" ht="12.75">
      <c r="A11" s="26" t="s">
        <v>430</v>
      </c>
      <c r="B11" s="29" t="s">
        <v>369</v>
      </c>
      <c r="C11" s="29" t="s">
        <v>369</v>
      </c>
      <c r="D11" s="29" t="s">
        <v>369</v>
      </c>
      <c r="E11" s="29" t="s">
        <v>369</v>
      </c>
      <c r="F11" s="29" t="s">
        <v>369</v>
      </c>
      <c r="G11" s="29" t="s">
        <v>369</v>
      </c>
      <c r="H11" s="29" t="s">
        <v>369</v>
      </c>
      <c r="I11" s="29" t="s">
        <v>369</v>
      </c>
      <c r="J11" s="29" t="s">
        <v>369</v>
      </c>
      <c r="K11" s="29" t="s">
        <v>369</v>
      </c>
      <c r="L11" s="29" t="s">
        <v>369</v>
      </c>
      <c r="M11" s="29" t="s">
        <v>369</v>
      </c>
    </row>
    <row r="12" spans="1:13" ht="12.75">
      <c r="A12" s="26" t="s">
        <v>407</v>
      </c>
      <c r="B12" s="5">
        <v>9</v>
      </c>
      <c r="C12" s="5">
        <v>7</v>
      </c>
      <c r="D12" s="5">
        <v>2</v>
      </c>
      <c r="E12" s="5">
        <v>8</v>
      </c>
      <c r="F12" s="5">
        <v>6</v>
      </c>
      <c r="G12" s="5">
        <v>2</v>
      </c>
      <c r="H12" s="5">
        <v>1</v>
      </c>
      <c r="I12" s="5">
        <v>1</v>
      </c>
      <c r="J12" s="29" t="s">
        <v>369</v>
      </c>
      <c r="K12" s="29" t="s">
        <v>369</v>
      </c>
      <c r="L12" s="29" t="s">
        <v>369</v>
      </c>
      <c r="M12" s="29" t="s">
        <v>369</v>
      </c>
    </row>
    <row r="13" spans="1:13" ht="12.75">
      <c r="A13" s="26" t="s">
        <v>408</v>
      </c>
      <c r="B13" s="5">
        <v>91</v>
      </c>
      <c r="C13" s="5">
        <v>75</v>
      </c>
      <c r="D13" s="5">
        <v>16</v>
      </c>
      <c r="E13" s="5">
        <v>78</v>
      </c>
      <c r="F13" s="5">
        <v>64</v>
      </c>
      <c r="G13" s="5">
        <v>14</v>
      </c>
      <c r="H13" s="5">
        <v>11</v>
      </c>
      <c r="I13" s="5">
        <v>9</v>
      </c>
      <c r="J13" s="5">
        <v>2</v>
      </c>
      <c r="K13" s="5">
        <v>2</v>
      </c>
      <c r="L13" s="5">
        <v>2</v>
      </c>
      <c r="M13" s="29" t="s">
        <v>369</v>
      </c>
    </row>
    <row r="14" spans="1:13" ht="12.75">
      <c r="A14" s="26" t="s">
        <v>409</v>
      </c>
      <c r="B14" s="5">
        <v>105</v>
      </c>
      <c r="C14" s="5">
        <v>95</v>
      </c>
      <c r="D14" s="5">
        <v>10</v>
      </c>
      <c r="E14" s="5">
        <v>81</v>
      </c>
      <c r="F14" s="5">
        <v>75</v>
      </c>
      <c r="G14" s="5">
        <v>6</v>
      </c>
      <c r="H14" s="5">
        <v>23</v>
      </c>
      <c r="I14" s="5">
        <v>19</v>
      </c>
      <c r="J14" s="5">
        <v>4</v>
      </c>
      <c r="K14" s="5">
        <v>1</v>
      </c>
      <c r="L14" s="5">
        <v>1</v>
      </c>
      <c r="M14" s="29" t="s">
        <v>369</v>
      </c>
    </row>
    <row r="15" spans="1:13" ht="12.75">
      <c r="A15" s="26" t="s">
        <v>410</v>
      </c>
      <c r="B15" s="5">
        <v>124</v>
      </c>
      <c r="C15" s="5">
        <v>109</v>
      </c>
      <c r="D15" s="5">
        <v>15</v>
      </c>
      <c r="E15" s="5">
        <v>102</v>
      </c>
      <c r="F15" s="5">
        <v>89</v>
      </c>
      <c r="G15" s="5">
        <v>13</v>
      </c>
      <c r="H15" s="5">
        <v>18</v>
      </c>
      <c r="I15" s="5">
        <v>16</v>
      </c>
      <c r="J15" s="5">
        <v>2</v>
      </c>
      <c r="K15" s="5">
        <v>4</v>
      </c>
      <c r="L15" s="5">
        <v>4</v>
      </c>
      <c r="M15" s="29" t="s">
        <v>369</v>
      </c>
    </row>
    <row r="16" spans="1:13" ht="12.75">
      <c r="A16" s="26" t="s">
        <v>411</v>
      </c>
      <c r="B16" s="5">
        <v>112</v>
      </c>
      <c r="C16" s="5">
        <v>88</v>
      </c>
      <c r="D16" s="5">
        <v>24</v>
      </c>
      <c r="E16" s="5">
        <v>97</v>
      </c>
      <c r="F16" s="5">
        <v>78</v>
      </c>
      <c r="G16" s="5">
        <v>19</v>
      </c>
      <c r="H16" s="5">
        <v>14</v>
      </c>
      <c r="I16" s="5">
        <v>9</v>
      </c>
      <c r="J16" s="5">
        <v>5</v>
      </c>
      <c r="K16" s="5">
        <v>1</v>
      </c>
      <c r="L16" s="5">
        <v>1</v>
      </c>
      <c r="M16" s="29" t="s">
        <v>369</v>
      </c>
    </row>
    <row r="17" spans="1:13" ht="12.75">
      <c r="A17" s="26" t="s">
        <v>412</v>
      </c>
      <c r="B17" s="5">
        <v>94</v>
      </c>
      <c r="C17" s="5">
        <v>83</v>
      </c>
      <c r="D17" s="5">
        <v>11</v>
      </c>
      <c r="E17" s="5">
        <v>81</v>
      </c>
      <c r="F17" s="5">
        <v>70</v>
      </c>
      <c r="G17" s="5">
        <v>11</v>
      </c>
      <c r="H17" s="5">
        <v>11</v>
      </c>
      <c r="I17" s="5">
        <v>11</v>
      </c>
      <c r="J17" s="29" t="s">
        <v>369</v>
      </c>
      <c r="K17" s="5">
        <v>2</v>
      </c>
      <c r="L17" s="5">
        <v>2</v>
      </c>
      <c r="M17" s="29" t="s">
        <v>369</v>
      </c>
    </row>
    <row r="18" spans="1:13" ht="12.75">
      <c r="A18" s="26" t="s">
        <v>413</v>
      </c>
      <c r="B18" s="5">
        <v>82</v>
      </c>
      <c r="C18" s="5">
        <v>58</v>
      </c>
      <c r="D18" s="5">
        <v>24</v>
      </c>
      <c r="E18" s="5">
        <v>76</v>
      </c>
      <c r="F18" s="5">
        <v>53</v>
      </c>
      <c r="G18" s="5">
        <v>23</v>
      </c>
      <c r="H18" s="5">
        <v>6</v>
      </c>
      <c r="I18" s="5">
        <v>5</v>
      </c>
      <c r="J18" s="5">
        <v>1</v>
      </c>
      <c r="K18" s="29" t="s">
        <v>369</v>
      </c>
      <c r="L18" s="29" t="s">
        <v>369</v>
      </c>
      <c r="M18" s="29" t="s">
        <v>369</v>
      </c>
    </row>
    <row r="19" spans="1:13" ht="12.75">
      <c r="A19" s="26" t="s">
        <v>414</v>
      </c>
      <c r="B19" s="5">
        <v>65</v>
      </c>
      <c r="C19" s="5">
        <v>51</v>
      </c>
      <c r="D19" s="5">
        <v>14</v>
      </c>
      <c r="E19" s="5">
        <v>61</v>
      </c>
      <c r="F19" s="5">
        <v>48</v>
      </c>
      <c r="G19" s="5">
        <v>13</v>
      </c>
      <c r="H19" s="5">
        <v>4</v>
      </c>
      <c r="I19" s="5">
        <v>3</v>
      </c>
      <c r="J19" s="5">
        <v>1</v>
      </c>
      <c r="K19" s="29" t="s">
        <v>369</v>
      </c>
      <c r="L19" s="29" t="s">
        <v>369</v>
      </c>
      <c r="M19" s="29" t="s">
        <v>369</v>
      </c>
    </row>
    <row r="20" spans="1:13" ht="12.75">
      <c r="A20" s="26" t="s">
        <v>415</v>
      </c>
      <c r="B20" s="5">
        <v>56</v>
      </c>
      <c r="C20" s="5">
        <v>42</v>
      </c>
      <c r="D20" s="5">
        <v>14</v>
      </c>
      <c r="E20" s="5">
        <v>53</v>
      </c>
      <c r="F20" s="5">
        <v>41</v>
      </c>
      <c r="G20" s="5">
        <v>12</v>
      </c>
      <c r="H20" s="5">
        <v>2</v>
      </c>
      <c r="I20" s="29" t="s">
        <v>369</v>
      </c>
      <c r="J20" s="5">
        <v>2</v>
      </c>
      <c r="K20" s="5">
        <v>1</v>
      </c>
      <c r="L20" s="5">
        <v>1</v>
      </c>
      <c r="M20" s="29" t="s">
        <v>369</v>
      </c>
    </row>
    <row r="21" spans="1:13" ht="12.75">
      <c r="A21" s="26" t="s">
        <v>416</v>
      </c>
      <c r="B21" s="5">
        <v>58</v>
      </c>
      <c r="C21" s="5">
        <v>38</v>
      </c>
      <c r="D21" s="5">
        <v>20</v>
      </c>
      <c r="E21" s="5">
        <v>56</v>
      </c>
      <c r="F21" s="5">
        <v>37</v>
      </c>
      <c r="G21" s="5">
        <v>19</v>
      </c>
      <c r="H21" s="5">
        <v>2</v>
      </c>
      <c r="I21" s="5">
        <v>1</v>
      </c>
      <c r="J21" s="5">
        <v>1</v>
      </c>
      <c r="K21" s="29" t="s">
        <v>369</v>
      </c>
      <c r="L21" s="29" t="s">
        <v>369</v>
      </c>
      <c r="M21" s="29" t="s">
        <v>369</v>
      </c>
    </row>
    <row r="22" spans="1:13" ht="12.75">
      <c r="A22" s="26" t="s">
        <v>417</v>
      </c>
      <c r="B22" s="5">
        <v>58</v>
      </c>
      <c r="C22" s="5">
        <v>45</v>
      </c>
      <c r="D22" s="5">
        <v>13</v>
      </c>
      <c r="E22" s="5">
        <v>57</v>
      </c>
      <c r="F22" s="5">
        <v>44</v>
      </c>
      <c r="G22" s="5">
        <v>13</v>
      </c>
      <c r="H22" s="5">
        <v>1</v>
      </c>
      <c r="I22" s="5">
        <v>1</v>
      </c>
      <c r="J22" s="29" t="s">
        <v>369</v>
      </c>
      <c r="K22" s="29" t="s">
        <v>369</v>
      </c>
      <c r="L22" s="29" t="s">
        <v>369</v>
      </c>
      <c r="M22" s="29" t="s">
        <v>369</v>
      </c>
    </row>
    <row r="23" spans="1:13" ht="12.75">
      <c r="A23" s="26" t="s">
        <v>418</v>
      </c>
      <c r="B23" s="5">
        <v>50</v>
      </c>
      <c r="C23" s="5">
        <v>39</v>
      </c>
      <c r="D23" s="5">
        <v>11</v>
      </c>
      <c r="E23" s="5">
        <v>44</v>
      </c>
      <c r="F23" s="5">
        <v>34</v>
      </c>
      <c r="G23" s="5">
        <v>10</v>
      </c>
      <c r="H23" s="5">
        <v>6</v>
      </c>
      <c r="I23" s="5">
        <v>5</v>
      </c>
      <c r="J23" s="5">
        <v>1</v>
      </c>
      <c r="K23" s="29" t="s">
        <v>369</v>
      </c>
      <c r="L23" s="29" t="s">
        <v>369</v>
      </c>
      <c r="M23" s="29" t="s">
        <v>369</v>
      </c>
    </row>
    <row r="24" spans="1:13" ht="12.75">
      <c r="A24" s="26" t="s">
        <v>419</v>
      </c>
      <c r="B24" s="5">
        <v>52</v>
      </c>
      <c r="C24" s="5">
        <v>45</v>
      </c>
      <c r="D24" s="5">
        <v>7</v>
      </c>
      <c r="E24" s="5">
        <v>51</v>
      </c>
      <c r="F24" s="5">
        <v>44</v>
      </c>
      <c r="G24" s="5">
        <v>7</v>
      </c>
      <c r="H24" s="5">
        <v>1</v>
      </c>
      <c r="I24" s="5">
        <v>1</v>
      </c>
      <c r="J24" s="29" t="s">
        <v>369</v>
      </c>
      <c r="K24" s="29" t="s">
        <v>369</v>
      </c>
      <c r="L24" s="29" t="s">
        <v>369</v>
      </c>
      <c r="M24" s="29" t="s">
        <v>369</v>
      </c>
    </row>
    <row r="25" spans="1:13" ht="12.75">
      <c r="A25" s="26" t="s">
        <v>420</v>
      </c>
      <c r="B25" s="5">
        <v>37</v>
      </c>
      <c r="C25" s="5">
        <v>32</v>
      </c>
      <c r="D25" s="5">
        <v>5</v>
      </c>
      <c r="E25" s="5">
        <v>35</v>
      </c>
      <c r="F25" s="5">
        <v>30</v>
      </c>
      <c r="G25" s="5">
        <v>5</v>
      </c>
      <c r="H25" s="5">
        <v>2</v>
      </c>
      <c r="I25" s="5">
        <v>2</v>
      </c>
      <c r="J25" s="29" t="s">
        <v>369</v>
      </c>
      <c r="K25" s="29" t="s">
        <v>369</v>
      </c>
      <c r="L25" s="29" t="s">
        <v>369</v>
      </c>
      <c r="M25" s="29" t="s">
        <v>369</v>
      </c>
    </row>
    <row r="26" spans="1:13" ht="12.75">
      <c r="A26" s="26" t="s">
        <v>421</v>
      </c>
      <c r="B26" s="5">
        <v>29</v>
      </c>
      <c r="C26" s="5">
        <v>27</v>
      </c>
      <c r="D26" s="5">
        <v>2</v>
      </c>
      <c r="E26" s="5">
        <v>28</v>
      </c>
      <c r="F26" s="5">
        <v>27</v>
      </c>
      <c r="G26" s="5">
        <v>1</v>
      </c>
      <c r="H26" s="5">
        <v>1</v>
      </c>
      <c r="I26" s="29" t="s">
        <v>369</v>
      </c>
      <c r="J26" s="5">
        <v>1</v>
      </c>
      <c r="K26" s="29" t="s">
        <v>369</v>
      </c>
      <c r="L26" s="29" t="s">
        <v>369</v>
      </c>
      <c r="M26" s="29" t="s">
        <v>369</v>
      </c>
    </row>
    <row r="27" spans="1:13" ht="12.75">
      <c r="A27" s="26" t="s">
        <v>422</v>
      </c>
      <c r="B27" s="5">
        <v>17</v>
      </c>
      <c r="C27" s="5">
        <v>16</v>
      </c>
      <c r="D27" s="5">
        <v>1</v>
      </c>
      <c r="E27" s="5">
        <v>16</v>
      </c>
      <c r="F27" s="5">
        <v>15</v>
      </c>
      <c r="G27" s="5">
        <v>1</v>
      </c>
      <c r="H27" s="5">
        <v>1</v>
      </c>
      <c r="I27" s="5">
        <v>1</v>
      </c>
      <c r="J27" s="29" t="s">
        <v>369</v>
      </c>
      <c r="K27" s="29" t="s">
        <v>369</v>
      </c>
      <c r="L27" s="29" t="s">
        <v>369</v>
      </c>
      <c r="M27" s="29" t="s">
        <v>369</v>
      </c>
    </row>
    <row r="28" spans="1:13" ht="12.75">
      <c r="A28" s="26" t="s">
        <v>335</v>
      </c>
      <c r="B28" s="5">
        <v>4</v>
      </c>
      <c r="C28" s="5">
        <v>4</v>
      </c>
      <c r="D28" s="29" t="s">
        <v>369</v>
      </c>
      <c r="E28" s="5">
        <v>4</v>
      </c>
      <c r="F28" s="5">
        <v>4</v>
      </c>
      <c r="G28" s="29" t="s">
        <v>369</v>
      </c>
      <c r="H28" s="29" t="s">
        <v>369</v>
      </c>
      <c r="I28" s="29" t="s">
        <v>369</v>
      </c>
      <c r="J28" s="29" t="s">
        <v>369</v>
      </c>
      <c r="K28" s="29" t="s">
        <v>369</v>
      </c>
      <c r="L28" s="29" t="s">
        <v>369</v>
      </c>
      <c r="M28" s="29" t="s">
        <v>369</v>
      </c>
    </row>
    <row r="29" spans="1:13" ht="12.75">
      <c r="A29" s="10"/>
      <c r="B29" s="8"/>
      <c r="C29" s="8"/>
      <c r="D29" s="8"/>
      <c r="E29" s="8"/>
      <c r="F29" s="8"/>
      <c r="G29" s="8"/>
      <c r="H29" s="8"/>
      <c r="I29" s="8"/>
      <c r="J29" s="8"/>
      <c r="K29" s="8"/>
      <c r="L29" s="8"/>
      <c r="M29" s="8"/>
    </row>
    <row r="30" spans="1:13" ht="12.75">
      <c r="A30" s="26" t="s">
        <v>311</v>
      </c>
      <c r="B30" s="29" t="s">
        <v>369</v>
      </c>
      <c r="C30" s="29" t="s">
        <v>369</v>
      </c>
      <c r="D30" s="29" t="s">
        <v>369</v>
      </c>
      <c r="E30" s="29" t="s">
        <v>369</v>
      </c>
      <c r="F30" s="29" t="s">
        <v>369</v>
      </c>
      <c r="G30" s="29" t="s">
        <v>369</v>
      </c>
      <c r="H30" s="29" t="s">
        <v>369</v>
      </c>
      <c r="I30" s="29" t="s">
        <v>369</v>
      </c>
      <c r="J30" s="29" t="s">
        <v>369</v>
      </c>
      <c r="K30" s="29" t="s">
        <v>369</v>
      </c>
      <c r="L30" s="29" t="s">
        <v>369</v>
      </c>
      <c r="M30" s="29" t="s">
        <v>369</v>
      </c>
    </row>
    <row r="31" spans="1:13" ht="27.75" customHeight="1">
      <c r="A31" s="35" t="s">
        <v>336</v>
      </c>
      <c r="B31" s="31">
        <v>1043</v>
      </c>
      <c r="C31" s="31">
        <v>854</v>
      </c>
      <c r="D31" s="31">
        <v>189</v>
      </c>
      <c r="E31" s="31">
        <v>928</v>
      </c>
      <c r="F31" s="31">
        <v>759</v>
      </c>
      <c r="G31" s="31">
        <v>169</v>
      </c>
      <c r="H31" s="31">
        <v>104</v>
      </c>
      <c r="I31" s="31">
        <v>84</v>
      </c>
      <c r="J31" s="31">
        <v>20</v>
      </c>
      <c r="K31" s="31">
        <v>11</v>
      </c>
      <c r="L31" s="31">
        <v>11</v>
      </c>
      <c r="M31" s="120" t="s">
        <v>369</v>
      </c>
    </row>
    <row r="32" spans="1:13" ht="38.25">
      <c r="A32" s="28" t="s">
        <v>431</v>
      </c>
      <c r="B32" s="113">
        <v>39</v>
      </c>
      <c r="C32" s="113">
        <v>37</v>
      </c>
      <c r="D32" s="113">
        <v>43</v>
      </c>
      <c r="E32" s="113">
        <v>41</v>
      </c>
      <c r="F32" s="113">
        <v>39</v>
      </c>
      <c r="G32" s="113">
        <v>44</v>
      </c>
      <c r="H32" s="113">
        <v>29</v>
      </c>
      <c r="I32" s="113">
        <v>29</v>
      </c>
      <c r="J32" s="113">
        <v>31</v>
      </c>
      <c r="K32" s="113">
        <v>27</v>
      </c>
      <c r="L32" s="113">
        <v>27</v>
      </c>
      <c r="M32" s="121" t="s">
        <v>516</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196</v>
      </c>
      <c r="B2" s="159"/>
      <c r="C2" s="159"/>
      <c r="D2" s="159"/>
      <c r="E2" s="159"/>
      <c r="F2" s="159"/>
      <c r="G2" s="159"/>
      <c r="H2" s="159"/>
      <c r="I2" s="159"/>
      <c r="J2" s="159"/>
    </row>
    <row r="3" spans="1:10" ht="12.75">
      <c r="A3" s="159" t="s">
        <v>197</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11.2</v>
      </c>
      <c r="C8" s="46">
        <v>18.9</v>
      </c>
      <c r="D8" s="46">
        <v>4</v>
      </c>
      <c r="E8" s="46">
        <v>11.7</v>
      </c>
      <c r="F8" s="46">
        <v>19.6</v>
      </c>
      <c r="G8" s="46">
        <v>4.2</v>
      </c>
      <c r="H8" s="46">
        <v>8.5</v>
      </c>
      <c r="I8" s="46">
        <v>14.5</v>
      </c>
      <c r="J8" s="46">
        <v>3.1</v>
      </c>
    </row>
    <row r="9" spans="1:10" ht="12.75">
      <c r="A9" s="26" t="s">
        <v>309</v>
      </c>
      <c r="B9" s="102" t="s">
        <v>516</v>
      </c>
      <c r="C9" s="102" t="s">
        <v>516</v>
      </c>
      <c r="D9" s="102" t="s">
        <v>516</v>
      </c>
      <c r="E9" s="102" t="s">
        <v>516</v>
      </c>
      <c r="F9" s="102" t="s">
        <v>516</v>
      </c>
      <c r="G9" s="102" t="s">
        <v>516</v>
      </c>
      <c r="H9" s="102" t="s">
        <v>516</v>
      </c>
      <c r="I9" s="102" t="s">
        <v>516</v>
      </c>
      <c r="J9" s="102" t="s">
        <v>516</v>
      </c>
    </row>
    <row r="10" spans="1:10" ht="12.75">
      <c r="A10" s="49" t="s">
        <v>441</v>
      </c>
      <c r="B10" s="6">
        <v>0.5</v>
      </c>
      <c r="C10" s="6">
        <v>0.7</v>
      </c>
      <c r="D10" s="6">
        <v>0.2</v>
      </c>
      <c r="E10" s="6">
        <v>0.5</v>
      </c>
      <c r="F10" s="6">
        <v>0.7</v>
      </c>
      <c r="G10" s="6">
        <v>0.3</v>
      </c>
      <c r="H10" s="6">
        <v>0.3</v>
      </c>
      <c r="I10" s="6">
        <v>0.6</v>
      </c>
      <c r="J10" s="102" t="s">
        <v>516</v>
      </c>
    </row>
    <row r="11" spans="1:10" ht="12.75">
      <c r="A11" s="25" t="s">
        <v>442</v>
      </c>
      <c r="B11" s="6">
        <v>13.4</v>
      </c>
      <c r="C11" s="6">
        <v>22.9</v>
      </c>
      <c r="D11" s="6">
        <v>3.6</v>
      </c>
      <c r="E11" s="6">
        <v>13.1</v>
      </c>
      <c r="F11" s="6">
        <v>22.4</v>
      </c>
      <c r="G11" s="6">
        <v>3.3</v>
      </c>
      <c r="H11" s="6">
        <v>14.9</v>
      </c>
      <c r="I11" s="6">
        <v>24.9</v>
      </c>
      <c r="J11" s="6">
        <v>5.2</v>
      </c>
    </row>
    <row r="12" spans="1:10" ht="12.75">
      <c r="A12" s="25" t="s">
        <v>443</v>
      </c>
      <c r="B12" s="6">
        <v>15.3</v>
      </c>
      <c r="C12" s="6">
        <v>25.7</v>
      </c>
      <c r="D12" s="6">
        <v>5</v>
      </c>
      <c r="E12" s="6">
        <v>15.1</v>
      </c>
      <c r="F12" s="6">
        <v>25.4</v>
      </c>
      <c r="G12" s="6">
        <v>4.9</v>
      </c>
      <c r="H12" s="6">
        <v>15.2</v>
      </c>
      <c r="I12" s="6">
        <v>25.8</v>
      </c>
      <c r="J12" s="6">
        <v>6.2</v>
      </c>
    </row>
    <row r="13" spans="1:10" ht="12.75">
      <c r="A13" s="26" t="s">
        <v>444</v>
      </c>
      <c r="B13" s="6">
        <v>13.2</v>
      </c>
      <c r="C13" s="6">
        <v>21.6</v>
      </c>
      <c r="D13" s="6">
        <v>5.2</v>
      </c>
      <c r="E13" s="6">
        <v>13.7</v>
      </c>
      <c r="F13" s="6">
        <v>21.5</v>
      </c>
      <c r="G13" s="6">
        <v>5.9</v>
      </c>
      <c r="H13" s="6">
        <v>10.6</v>
      </c>
      <c r="I13" s="6">
        <v>22.3</v>
      </c>
      <c r="J13" s="6">
        <v>1.1</v>
      </c>
    </row>
    <row r="14" spans="1:10" ht="12.75">
      <c r="A14" s="25" t="s">
        <v>445</v>
      </c>
      <c r="B14" s="6">
        <v>12.5</v>
      </c>
      <c r="C14" s="6">
        <v>19.8</v>
      </c>
      <c r="D14" s="6">
        <v>5.6</v>
      </c>
      <c r="E14" s="6">
        <v>13.5</v>
      </c>
      <c r="F14" s="6">
        <v>21.4</v>
      </c>
      <c r="G14" s="6">
        <v>5.8</v>
      </c>
      <c r="H14" s="6">
        <v>5.7</v>
      </c>
      <c r="I14" s="6">
        <v>6.4</v>
      </c>
      <c r="J14" s="6">
        <v>5.1</v>
      </c>
    </row>
    <row r="15" spans="1:10" ht="12.75">
      <c r="A15" s="25" t="s">
        <v>446</v>
      </c>
      <c r="B15" s="6">
        <v>14.2</v>
      </c>
      <c r="C15" s="6">
        <v>21.4</v>
      </c>
      <c r="D15" s="6">
        <v>7.7</v>
      </c>
      <c r="E15" s="6">
        <v>15.6</v>
      </c>
      <c r="F15" s="6">
        <v>23.4</v>
      </c>
      <c r="G15" s="6">
        <v>8.5</v>
      </c>
      <c r="H15" s="6">
        <v>3.5</v>
      </c>
      <c r="I15" s="6">
        <v>5.2</v>
      </c>
      <c r="J15" s="6">
        <v>2.1</v>
      </c>
    </row>
    <row r="16" spans="1:10" ht="12.75">
      <c r="A16" s="25" t="s">
        <v>447</v>
      </c>
      <c r="B16" s="6">
        <v>16</v>
      </c>
      <c r="C16" s="6">
        <v>29.8</v>
      </c>
      <c r="D16" s="6">
        <v>5.1</v>
      </c>
      <c r="E16" s="6">
        <v>16.7</v>
      </c>
      <c r="F16" s="6">
        <v>30.7</v>
      </c>
      <c r="G16" s="6">
        <v>5.4</v>
      </c>
      <c r="H16" s="6">
        <v>11.3</v>
      </c>
      <c r="I16" s="6">
        <v>22.4</v>
      </c>
      <c r="J16" s="6">
        <v>2.8</v>
      </c>
    </row>
    <row r="17" spans="1:10" ht="12.75">
      <c r="A17" s="25" t="s">
        <v>448</v>
      </c>
      <c r="B17" s="6">
        <v>19.4</v>
      </c>
      <c r="C17" s="6">
        <v>45.2</v>
      </c>
      <c r="D17" s="6">
        <v>3.3</v>
      </c>
      <c r="E17" s="6">
        <v>20.4</v>
      </c>
      <c r="F17" s="6">
        <v>48.4</v>
      </c>
      <c r="G17" s="6">
        <v>3.2</v>
      </c>
      <c r="H17" s="6">
        <v>9.9</v>
      </c>
      <c r="I17" s="6">
        <v>16.9</v>
      </c>
      <c r="J17" s="6">
        <v>5.4</v>
      </c>
    </row>
    <row r="18" spans="1:10" ht="12.75">
      <c r="A18" s="33" t="s">
        <v>440</v>
      </c>
      <c r="B18" s="6">
        <v>16.9</v>
      </c>
      <c r="C18" s="6">
        <v>52.8</v>
      </c>
      <c r="D18" s="6">
        <v>1.2</v>
      </c>
      <c r="E18" s="6">
        <v>17.7</v>
      </c>
      <c r="F18" s="6">
        <v>55.6</v>
      </c>
      <c r="G18" s="6">
        <v>1.3</v>
      </c>
      <c r="H18" s="6">
        <v>9.7</v>
      </c>
      <c r="I18" s="6">
        <v>28.4</v>
      </c>
      <c r="J18" s="102" t="s">
        <v>516</v>
      </c>
    </row>
    <row r="19" spans="1:10" ht="25.5" customHeight="1">
      <c r="A19" s="51" t="s">
        <v>449</v>
      </c>
      <c r="B19" s="46">
        <v>10.6</v>
      </c>
      <c r="C19" s="46">
        <v>17.9</v>
      </c>
      <c r="D19" s="46">
        <v>3.8</v>
      </c>
      <c r="E19" s="46">
        <v>10.9</v>
      </c>
      <c r="F19" s="46">
        <v>18.2</v>
      </c>
      <c r="G19" s="46">
        <v>4</v>
      </c>
      <c r="H19" s="46">
        <v>8.4</v>
      </c>
      <c r="I19" s="46">
        <v>14.6</v>
      </c>
      <c r="J19" s="46">
        <v>3.1</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2:C16"/>
  <sheetViews>
    <sheetView workbookViewId="0" topLeftCell="A1">
      <selection activeCell="A2" sqref="A2:C4"/>
    </sheetView>
  </sheetViews>
  <sheetFormatPr defaultColWidth="8.796875" defaultRowHeight="19.5"/>
  <cols>
    <col min="1" max="1" width="16.09765625" style="2" customWidth="1"/>
    <col min="2" max="16384" width="8.796875" style="2" customWidth="1"/>
  </cols>
  <sheetData>
    <row r="2" spans="1:3" ht="12.75">
      <c r="A2" s="179" t="s">
        <v>198</v>
      </c>
      <c r="B2" s="179"/>
      <c r="C2" s="179"/>
    </row>
    <row r="3" spans="1:3" ht="12.75">
      <c r="A3" s="179" t="s">
        <v>199</v>
      </c>
      <c r="B3" s="179"/>
      <c r="C3" s="179"/>
    </row>
    <row r="4" spans="1:3" ht="12.75">
      <c r="A4" s="179" t="s">
        <v>304</v>
      </c>
      <c r="B4" s="179"/>
      <c r="C4" s="179"/>
    </row>
    <row r="6" spans="1:3" ht="12.75">
      <c r="A6" s="27" t="s">
        <v>677</v>
      </c>
      <c r="B6" s="27" t="s">
        <v>678</v>
      </c>
      <c r="C6" s="27" t="s">
        <v>679</v>
      </c>
    </row>
    <row r="7" spans="1:3" ht="12.75">
      <c r="A7" s="10" t="s">
        <v>296</v>
      </c>
      <c r="B7" s="8">
        <v>99</v>
      </c>
      <c r="C7" s="9">
        <v>9.5</v>
      </c>
    </row>
    <row r="8" spans="1:3" ht="12.75">
      <c r="A8" s="10" t="s">
        <v>402</v>
      </c>
      <c r="B8" s="8">
        <v>12</v>
      </c>
      <c r="C8" s="9">
        <v>1.2</v>
      </c>
    </row>
    <row r="9" spans="1:3" ht="12.75">
      <c r="A9" s="10" t="s">
        <v>403</v>
      </c>
      <c r="B9" s="8">
        <v>5</v>
      </c>
      <c r="C9" s="9">
        <v>0.5</v>
      </c>
    </row>
    <row r="10" spans="1:3" ht="12.75">
      <c r="A10" s="10" t="s">
        <v>297</v>
      </c>
      <c r="B10" s="8">
        <v>737</v>
      </c>
      <c r="C10" s="9">
        <v>70.7</v>
      </c>
    </row>
    <row r="11" spans="1:3" ht="12.75">
      <c r="A11" s="10" t="s">
        <v>298</v>
      </c>
      <c r="B11" s="8">
        <v>20</v>
      </c>
      <c r="C11" s="9">
        <v>1.9</v>
      </c>
    </row>
    <row r="12" spans="1:3" ht="12.75">
      <c r="A12" s="10" t="s">
        <v>680</v>
      </c>
      <c r="B12" s="8">
        <v>133</v>
      </c>
      <c r="C12" s="9">
        <v>12.8</v>
      </c>
    </row>
    <row r="13" spans="1:3" ht="12.75">
      <c r="A13" s="10" t="s">
        <v>300</v>
      </c>
      <c r="B13" s="8">
        <v>37</v>
      </c>
      <c r="C13" s="9">
        <v>3.5</v>
      </c>
    </row>
    <row r="14" spans="1:3" ht="24" customHeight="1">
      <c r="A14" s="88" t="s">
        <v>301</v>
      </c>
      <c r="B14" s="89">
        <v>1043</v>
      </c>
      <c r="C14" s="90">
        <v>100</v>
      </c>
    </row>
    <row r="16" spans="1:3" ht="24.75" customHeight="1">
      <c r="A16" s="160" t="s">
        <v>384</v>
      </c>
      <c r="B16" s="160"/>
      <c r="C16" s="160"/>
    </row>
  </sheetData>
  <mergeCells count="4">
    <mergeCell ref="A2:C2"/>
    <mergeCell ref="A3:C3"/>
    <mergeCell ref="A4:C4"/>
    <mergeCell ref="A16:C16"/>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2: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2" spans="1:11" ht="12.75">
      <c r="A2" s="159" t="s">
        <v>200</v>
      </c>
      <c r="B2" s="159"/>
      <c r="C2" s="159"/>
      <c r="D2" s="159"/>
      <c r="E2" s="159"/>
      <c r="F2" s="159"/>
      <c r="G2" s="159"/>
      <c r="H2" s="159"/>
      <c r="I2" s="159"/>
      <c r="J2" s="159"/>
      <c r="K2" s="159"/>
    </row>
    <row r="3" spans="1:11" ht="12.75">
      <c r="A3" s="159" t="s">
        <v>201</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5" spans="7:9" ht="12.75">
      <c r="G5" s="1"/>
      <c r="I5" s="39"/>
    </row>
    <row r="6" spans="1:11" ht="12.75">
      <c r="A6" s="169" t="s">
        <v>453</v>
      </c>
      <c r="B6" s="169" t="s">
        <v>379</v>
      </c>
      <c r="C6" s="161" t="s">
        <v>363</v>
      </c>
      <c r="D6" s="161"/>
      <c r="E6" s="161"/>
      <c r="F6" s="161" t="s">
        <v>366</v>
      </c>
      <c r="G6" s="161"/>
      <c r="H6" s="161"/>
      <c r="I6" s="161" t="s">
        <v>452</v>
      </c>
      <c r="J6" s="161"/>
      <c r="K6" s="161"/>
    </row>
    <row r="7" spans="1:11" ht="12.75">
      <c r="A7" s="157"/>
      <c r="B7" s="157"/>
      <c r="C7" s="3" t="s">
        <v>301</v>
      </c>
      <c r="D7" s="3" t="s">
        <v>364</v>
      </c>
      <c r="E7" s="3" t="s">
        <v>365</v>
      </c>
      <c r="F7" s="3" t="s">
        <v>301</v>
      </c>
      <c r="G7" s="3" t="s">
        <v>364</v>
      </c>
      <c r="H7" s="3" t="s">
        <v>365</v>
      </c>
      <c r="I7" s="3" t="s">
        <v>301</v>
      </c>
      <c r="J7" s="3" t="s">
        <v>364</v>
      </c>
      <c r="K7" s="3" t="s">
        <v>365</v>
      </c>
    </row>
    <row r="8" spans="1:11" ht="12.75">
      <c r="A8" s="10"/>
      <c r="B8" s="7" t="s">
        <v>312</v>
      </c>
      <c r="C8" s="87">
        <v>11.9</v>
      </c>
      <c r="D8" s="87">
        <v>17.3</v>
      </c>
      <c r="E8" s="87">
        <v>6.9</v>
      </c>
      <c r="F8" s="87">
        <v>12.4</v>
      </c>
      <c r="G8" s="87">
        <v>17.9</v>
      </c>
      <c r="H8" s="87">
        <v>7.3</v>
      </c>
      <c r="I8" s="87">
        <v>7.4</v>
      </c>
      <c r="J8" s="87">
        <v>11.8</v>
      </c>
      <c r="K8" s="87">
        <v>3.4</v>
      </c>
    </row>
    <row r="9" spans="1:11" ht="12.75">
      <c r="A9" s="10"/>
      <c r="B9" s="7" t="s">
        <v>313</v>
      </c>
      <c r="C9" s="6">
        <v>13</v>
      </c>
      <c r="D9" s="6">
        <v>18.2</v>
      </c>
      <c r="E9" s="6">
        <v>8.4</v>
      </c>
      <c r="F9" s="6">
        <v>13.2</v>
      </c>
      <c r="G9" s="6">
        <v>18.4</v>
      </c>
      <c r="H9" s="6">
        <v>8.6</v>
      </c>
      <c r="I9" s="6">
        <v>10.7</v>
      </c>
      <c r="J9" s="6">
        <v>16</v>
      </c>
      <c r="K9" s="6">
        <v>6.1</v>
      </c>
    </row>
    <row r="10" spans="1:11" ht="12.75">
      <c r="A10" s="10"/>
      <c r="B10" s="7" t="s">
        <v>314</v>
      </c>
      <c r="C10" s="6">
        <v>12.1</v>
      </c>
      <c r="D10" s="6">
        <v>17.9</v>
      </c>
      <c r="E10" s="6">
        <v>6.9</v>
      </c>
      <c r="F10" s="6">
        <v>12.6</v>
      </c>
      <c r="G10" s="6">
        <v>18.4</v>
      </c>
      <c r="H10" s="6">
        <v>7.2</v>
      </c>
      <c r="I10" s="6">
        <v>8.3</v>
      </c>
      <c r="J10" s="6">
        <v>12.9</v>
      </c>
      <c r="K10" s="6">
        <v>4.3</v>
      </c>
    </row>
    <row r="11" spans="1:11" ht="12.75">
      <c r="A11" s="10"/>
      <c r="B11" s="7" t="s">
        <v>315</v>
      </c>
      <c r="C11" s="6">
        <v>12.8</v>
      </c>
      <c r="D11" s="6">
        <v>19.3</v>
      </c>
      <c r="E11" s="6">
        <v>6.7</v>
      </c>
      <c r="F11" s="6">
        <v>13.2</v>
      </c>
      <c r="G11" s="6">
        <v>19.8</v>
      </c>
      <c r="H11" s="6">
        <v>7</v>
      </c>
      <c r="I11" s="6">
        <v>9.6</v>
      </c>
      <c r="J11" s="6">
        <v>15.8</v>
      </c>
      <c r="K11" s="6">
        <v>4.2</v>
      </c>
    </row>
    <row r="12" spans="1:11" ht="12.75">
      <c r="A12" s="10"/>
      <c r="B12" s="7" t="s">
        <v>316</v>
      </c>
      <c r="C12" s="6">
        <v>13.6</v>
      </c>
      <c r="D12" s="6">
        <v>19.9</v>
      </c>
      <c r="E12" s="6">
        <v>8</v>
      </c>
      <c r="F12" s="6">
        <v>14.2</v>
      </c>
      <c r="G12" s="6">
        <v>20.6</v>
      </c>
      <c r="H12" s="6">
        <v>8.3</v>
      </c>
      <c r="I12" s="6">
        <v>9.2</v>
      </c>
      <c r="J12" s="6">
        <v>13.8</v>
      </c>
      <c r="K12" s="6">
        <v>5.3</v>
      </c>
    </row>
    <row r="13" spans="1:11" ht="12.75">
      <c r="A13" s="10"/>
      <c r="B13" s="10"/>
      <c r="C13" s="6"/>
      <c r="D13" s="6"/>
      <c r="E13" s="6"/>
      <c r="F13" s="6"/>
      <c r="G13" s="6"/>
      <c r="H13" s="6"/>
      <c r="I13" s="6"/>
      <c r="J13" s="6"/>
      <c r="K13" s="6"/>
    </row>
    <row r="14" spans="1:11" ht="12.75">
      <c r="A14" s="10"/>
      <c r="B14" s="7" t="s">
        <v>317</v>
      </c>
      <c r="C14" s="6">
        <v>12.9</v>
      </c>
      <c r="D14" s="6">
        <v>19.4</v>
      </c>
      <c r="E14" s="6">
        <v>6.8</v>
      </c>
      <c r="F14" s="6">
        <v>13.2</v>
      </c>
      <c r="G14" s="6">
        <v>19.8</v>
      </c>
      <c r="H14" s="6">
        <v>7.1</v>
      </c>
      <c r="I14" s="6">
        <v>9.8</v>
      </c>
      <c r="J14" s="6">
        <v>15.7</v>
      </c>
      <c r="K14" s="6">
        <v>4.7</v>
      </c>
    </row>
    <row r="15" spans="1:11" ht="12.75">
      <c r="A15" s="10"/>
      <c r="B15" s="7" t="s">
        <v>318</v>
      </c>
      <c r="C15" s="6">
        <v>13.2</v>
      </c>
      <c r="D15" s="6">
        <v>19.8</v>
      </c>
      <c r="E15" s="6">
        <v>7</v>
      </c>
      <c r="F15" s="6">
        <v>13.5</v>
      </c>
      <c r="G15" s="6">
        <v>20.2</v>
      </c>
      <c r="H15" s="6">
        <v>7.2</v>
      </c>
      <c r="I15" s="6">
        <v>10.6</v>
      </c>
      <c r="J15" s="6">
        <v>16.7</v>
      </c>
      <c r="K15" s="6">
        <v>5.3</v>
      </c>
    </row>
    <row r="16" spans="1:11" ht="12.75">
      <c r="A16" s="26" t="s">
        <v>338</v>
      </c>
      <c r="B16" s="7" t="s">
        <v>319</v>
      </c>
      <c r="C16" s="6">
        <v>13.9</v>
      </c>
      <c r="D16" s="6">
        <v>21.4</v>
      </c>
      <c r="E16" s="6">
        <v>7.1</v>
      </c>
      <c r="F16" s="6">
        <v>14.4</v>
      </c>
      <c r="G16" s="6">
        <v>22</v>
      </c>
      <c r="H16" s="6">
        <v>7.4</v>
      </c>
      <c r="I16" s="6">
        <v>10</v>
      </c>
      <c r="J16" s="6">
        <v>16.2</v>
      </c>
      <c r="K16" s="6">
        <v>4.7</v>
      </c>
    </row>
    <row r="17" spans="1:11" ht="12.75">
      <c r="A17" s="10"/>
      <c r="B17" s="7" t="s">
        <v>320</v>
      </c>
      <c r="C17" s="6">
        <v>12.2</v>
      </c>
      <c r="D17" s="6">
        <v>18.8</v>
      </c>
      <c r="E17" s="6">
        <v>6.2</v>
      </c>
      <c r="F17" s="6">
        <v>12.5</v>
      </c>
      <c r="G17" s="6">
        <v>19.2</v>
      </c>
      <c r="H17" s="6">
        <v>6.2</v>
      </c>
      <c r="I17" s="6">
        <v>10.2</v>
      </c>
      <c r="J17" s="6">
        <v>15.5</v>
      </c>
      <c r="K17" s="6">
        <v>5.8</v>
      </c>
    </row>
    <row r="18" spans="1:11" ht="12.75">
      <c r="A18" s="10"/>
      <c r="B18" s="7" t="s">
        <v>321</v>
      </c>
      <c r="C18" s="6">
        <v>12.2</v>
      </c>
      <c r="D18" s="6">
        <v>18.6</v>
      </c>
      <c r="E18" s="6">
        <v>6.3</v>
      </c>
      <c r="F18" s="6">
        <v>12.3</v>
      </c>
      <c r="G18" s="6">
        <v>18.7</v>
      </c>
      <c r="H18" s="6">
        <v>6.4</v>
      </c>
      <c r="I18" s="6">
        <v>11.4</v>
      </c>
      <c r="J18" s="6">
        <v>18</v>
      </c>
      <c r="K18" s="6">
        <v>5.6</v>
      </c>
    </row>
    <row r="19" spans="1:11" ht="12.75">
      <c r="A19" s="10"/>
      <c r="B19" s="10"/>
      <c r="C19" s="6"/>
      <c r="D19" s="6"/>
      <c r="E19" s="6"/>
      <c r="F19" s="6"/>
      <c r="G19" s="6"/>
      <c r="H19" s="6"/>
      <c r="I19" s="6"/>
      <c r="J19" s="6"/>
      <c r="K19" s="6"/>
    </row>
    <row r="20" spans="1:11" ht="12.75">
      <c r="A20" s="10"/>
      <c r="B20" s="7" t="s">
        <v>322</v>
      </c>
      <c r="C20" s="6">
        <v>11.2</v>
      </c>
      <c r="D20" s="6">
        <v>17.7</v>
      </c>
      <c r="E20" s="6">
        <v>5.2</v>
      </c>
      <c r="F20" s="6">
        <v>11.7</v>
      </c>
      <c r="G20" s="6">
        <v>18.2</v>
      </c>
      <c r="H20" s="6">
        <v>5.6</v>
      </c>
      <c r="I20" s="6">
        <v>7.9</v>
      </c>
      <c r="J20" s="6">
        <v>13.7</v>
      </c>
      <c r="K20" s="6">
        <v>2.9</v>
      </c>
    </row>
    <row r="21" spans="1:11" ht="12.75">
      <c r="A21" s="10"/>
      <c r="B21" s="7" t="s">
        <v>323</v>
      </c>
      <c r="C21" s="6">
        <v>11.6</v>
      </c>
      <c r="D21" s="6">
        <v>17.9</v>
      </c>
      <c r="E21" s="6">
        <v>5.9</v>
      </c>
      <c r="F21" s="6">
        <v>12.3</v>
      </c>
      <c r="G21" s="6">
        <v>18.6</v>
      </c>
      <c r="H21" s="6">
        <v>6.4</v>
      </c>
      <c r="I21" s="6">
        <v>7.2</v>
      </c>
      <c r="J21" s="6">
        <v>13</v>
      </c>
      <c r="K21" s="6">
        <v>2.3</v>
      </c>
    </row>
    <row r="22" spans="1:11" ht="12.75">
      <c r="A22" s="10"/>
      <c r="B22" s="7" t="s">
        <v>324</v>
      </c>
      <c r="C22" s="6">
        <v>11.9</v>
      </c>
      <c r="D22" s="6">
        <v>18.9</v>
      </c>
      <c r="E22" s="6">
        <v>5.5</v>
      </c>
      <c r="F22" s="6">
        <v>12.6</v>
      </c>
      <c r="G22" s="6">
        <v>19.8</v>
      </c>
      <c r="H22" s="6">
        <v>5.9</v>
      </c>
      <c r="I22" s="6">
        <v>7.4</v>
      </c>
      <c r="J22" s="6">
        <v>12.8</v>
      </c>
      <c r="K22" s="6">
        <v>2.7</v>
      </c>
    </row>
    <row r="23" spans="1:11" ht="12.75">
      <c r="A23" s="10"/>
      <c r="B23" s="7" t="s">
        <v>325</v>
      </c>
      <c r="C23" s="6">
        <v>11.9</v>
      </c>
      <c r="D23" s="6">
        <v>19.1</v>
      </c>
      <c r="E23" s="6">
        <v>5.3</v>
      </c>
      <c r="F23" s="6">
        <v>12.5</v>
      </c>
      <c r="G23" s="6">
        <v>19.6</v>
      </c>
      <c r="H23" s="6">
        <v>5.7</v>
      </c>
      <c r="I23" s="6">
        <v>8.6</v>
      </c>
      <c r="J23" s="6">
        <v>15.9</v>
      </c>
      <c r="K23" s="6">
        <v>2.6</v>
      </c>
    </row>
    <row r="24" spans="1:11" ht="12.75">
      <c r="A24" s="10"/>
      <c r="B24" s="7" t="s">
        <v>326</v>
      </c>
      <c r="C24" s="6">
        <v>12.1</v>
      </c>
      <c r="D24" s="6">
        <v>19</v>
      </c>
      <c r="E24" s="6">
        <v>5.9</v>
      </c>
      <c r="F24" s="6">
        <v>12.8</v>
      </c>
      <c r="G24" s="6">
        <v>20</v>
      </c>
      <c r="H24" s="6">
        <v>6.1</v>
      </c>
      <c r="I24" s="6">
        <v>8.2</v>
      </c>
      <c r="J24" s="6">
        <v>12.7</v>
      </c>
      <c r="K24" s="6">
        <v>4.4</v>
      </c>
    </row>
    <row r="25" spans="1:11" ht="12.75">
      <c r="A25" s="10"/>
      <c r="B25" s="10"/>
      <c r="C25" s="6"/>
      <c r="D25" s="6"/>
      <c r="E25" s="6"/>
      <c r="F25" s="6"/>
      <c r="G25" s="6"/>
      <c r="H25" s="6"/>
      <c r="I25" s="6"/>
      <c r="J25" s="6"/>
      <c r="K25" s="6"/>
    </row>
    <row r="26" spans="1:11" ht="12.75">
      <c r="A26" s="10"/>
      <c r="B26" s="7" t="s">
        <v>327</v>
      </c>
      <c r="C26" s="6">
        <v>11.5</v>
      </c>
      <c r="D26" s="6">
        <v>19.5</v>
      </c>
      <c r="E26" s="6">
        <v>4.1</v>
      </c>
      <c r="F26" s="6">
        <v>11.9</v>
      </c>
      <c r="G26" s="6">
        <v>19.9</v>
      </c>
      <c r="H26" s="6">
        <v>4.4</v>
      </c>
      <c r="I26" s="6">
        <v>8.7</v>
      </c>
      <c r="J26" s="6">
        <v>16.5</v>
      </c>
      <c r="K26" s="6">
        <v>2.1</v>
      </c>
    </row>
    <row r="27" spans="1:11" ht="12.75">
      <c r="A27" s="10"/>
      <c r="B27" s="7" t="s">
        <v>328</v>
      </c>
      <c r="C27" s="6">
        <v>11.5</v>
      </c>
      <c r="D27" s="6">
        <v>18.3</v>
      </c>
      <c r="E27" s="6">
        <v>5.3</v>
      </c>
      <c r="F27" s="6">
        <v>11.9</v>
      </c>
      <c r="G27" s="6">
        <v>18.9</v>
      </c>
      <c r="H27" s="6">
        <v>5.4</v>
      </c>
      <c r="I27" s="6">
        <v>9</v>
      </c>
      <c r="J27" s="6">
        <v>14.5</v>
      </c>
      <c r="K27" s="6">
        <v>4.4</v>
      </c>
    </row>
    <row r="28" spans="1:11" ht="12.75">
      <c r="A28" s="10"/>
      <c r="B28" s="7" t="s">
        <v>329</v>
      </c>
      <c r="C28" s="6">
        <v>11.3</v>
      </c>
      <c r="D28" s="6">
        <v>18.2</v>
      </c>
      <c r="E28" s="6">
        <v>4.8</v>
      </c>
      <c r="F28" s="6">
        <v>11.5</v>
      </c>
      <c r="G28" s="6">
        <v>18.4</v>
      </c>
      <c r="H28" s="6">
        <v>5</v>
      </c>
      <c r="I28" s="6">
        <v>9.3</v>
      </c>
      <c r="J28" s="6">
        <v>16.6</v>
      </c>
      <c r="K28" s="6">
        <v>3.1</v>
      </c>
    </row>
    <row r="29" spans="1:11" ht="12.75">
      <c r="A29" s="10"/>
      <c r="B29" s="7" t="s">
        <v>330</v>
      </c>
      <c r="C29" s="6">
        <v>11.1</v>
      </c>
      <c r="D29" s="6">
        <v>18.1</v>
      </c>
      <c r="E29" s="6">
        <v>4.5</v>
      </c>
      <c r="F29" s="6">
        <v>11.4</v>
      </c>
      <c r="G29" s="6">
        <v>18.5</v>
      </c>
      <c r="H29" s="6">
        <v>4.8</v>
      </c>
      <c r="I29" s="6">
        <v>8.7</v>
      </c>
      <c r="J29" s="6">
        <v>15</v>
      </c>
      <c r="K29" s="6">
        <v>3.3</v>
      </c>
    </row>
    <row r="30" spans="1:11" ht="12.75">
      <c r="A30" s="10"/>
      <c r="B30" s="7" t="s">
        <v>331</v>
      </c>
      <c r="C30" s="6">
        <v>10.6</v>
      </c>
      <c r="D30" s="6">
        <v>17.9</v>
      </c>
      <c r="E30" s="6">
        <v>3.8</v>
      </c>
      <c r="F30" s="6">
        <v>10.9</v>
      </c>
      <c r="G30" s="6">
        <v>18.2</v>
      </c>
      <c r="H30" s="6">
        <v>4</v>
      </c>
      <c r="I30" s="6">
        <v>8.5</v>
      </c>
      <c r="J30" s="6">
        <v>15</v>
      </c>
      <c r="K30" s="6">
        <v>2.8</v>
      </c>
    </row>
    <row r="31" spans="1:11" ht="12.75">
      <c r="A31" s="42"/>
      <c r="B31" s="42"/>
      <c r="C31" s="91"/>
      <c r="D31" s="91"/>
      <c r="E31" s="91"/>
      <c r="F31" s="91"/>
      <c r="G31" s="91"/>
      <c r="H31" s="91"/>
      <c r="I31" s="91"/>
      <c r="J31" s="91"/>
      <c r="K31" s="91"/>
    </row>
    <row r="32" spans="1:11" ht="12.75">
      <c r="A32" s="10"/>
      <c r="B32" s="7" t="s">
        <v>312</v>
      </c>
      <c r="C32" s="87">
        <v>11.8</v>
      </c>
      <c r="D32" s="87">
        <v>17.3</v>
      </c>
      <c r="E32" s="87">
        <v>6.8</v>
      </c>
      <c r="F32" s="87">
        <v>12.4</v>
      </c>
      <c r="G32" s="87">
        <v>18.2</v>
      </c>
      <c r="H32" s="87">
        <v>7.2</v>
      </c>
      <c r="I32" s="87">
        <v>6.5</v>
      </c>
      <c r="J32" s="87">
        <v>10.3</v>
      </c>
      <c r="K32" s="87">
        <v>3.3</v>
      </c>
    </row>
    <row r="33" spans="1:11" ht="12.75">
      <c r="A33" s="10"/>
      <c r="B33" s="7" t="s">
        <v>313</v>
      </c>
      <c r="C33" s="6">
        <v>11.8</v>
      </c>
      <c r="D33" s="6">
        <v>17.2</v>
      </c>
      <c r="E33" s="6">
        <v>7</v>
      </c>
      <c r="F33" s="6">
        <v>12.4</v>
      </c>
      <c r="G33" s="6">
        <v>18</v>
      </c>
      <c r="H33" s="6">
        <v>7.4</v>
      </c>
      <c r="I33" s="6">
        <v>6.7</v>
      </c>
      <c r="J33" s="6">
        <v>10.1</v>
      </c>
      <c r="K33" s="6">
        <v>3.8</v>
      </c>
    </row>
    <row r="34" spans="1:11" ht="12.75">
      <c r="A34" s="10"/>
      <c r="B34" s="7" t="s">
        <v>314</v>
      </c>
      <c r="C34" s="6">
        <v>12.1</v>
      </c>
      <c r="D34" s="6">
        <v>17.8</v>
      </c>
      <c r="E34" s="6">
        <v>6.9</v>
      </c>
      <c r="F34" s="6">
        <v>12.6</v>
      </c>
      <c r="G34" s="6">
        <v>18.4</v>
      </c>
      <c r="H34" s="6">
        <v>7.3</v>
      </c>
      <c r="I34" s="6">
        <v>7.4</v>
      </c>
      <c r="J34" s="6">
        <v>11.8</v>
      </c>
      <c r="K34" s="6">
        <v>3.6</v>
      </c>
    </row>
    <row r="35" spans="1:11" ht="12.75">
      <c r="A35" s="10"/>
      <c r="B35" s="7" t="s">
        <v>315</v>
      </c>
      <c r="C35" s="6">
        <v>11.9</v>
      </c>
      <c r="D35" s="6">
        <v>17.8</v>
      </c>
      <c r="E35" s="6">
        <v>6.6</v>
      </c>
      <c r="F35" s="6">
        <v>12.5</v>
      </c>
      <c r="G35" s="6">
        <v>18.6</v>
      </c>
      <c r="H35" s="6">
        <v>7</v>
      </c>
      <c r="I35" s="6">
        <v>7.1</v>
      </c>
      <c r="J35" s="6">
        <v>11.5</v>
      </c>
      <c r="K35" s="6">
        <v>3.3</v>
      </c>
    </row>
    <row r="36" spans="1:11" ht="12.75">
      <c r="A36" s="10"/>
      <c r="B36" s="7" t="s">
        <v>316</v>
      </c>
      <c r="C36" s="6">
        <v>12.1</v>
      </c>
      <c r="D36" s="6">
        <v>18.1</v>
      </c>
      <c r="E36" s="6">
        <v>6.6</v>
      </c>
      <c r="F36" s="6">
        <v>12.7</v>
      </c>
      <c r="G36" s="6">
        <v>18.9</v>
      </c>
      <c r="H36" s="6">
        <v>7</v>
      </c>
      <c r="I36" s="6">
        <v>7.1</v>
      </c>
      <c r="J36" s="6">
        <v>11.6</v>
      </c>
      <c r="K36" s="6">
        <v>3.2</v>
      </c>
    </row>
    <row r="37" spans="1:11" ht="12.75">
      <c r="A37" s="10"/>
      <c r="B37" s="10"/>
      <c r="C37" s="6"/>
      <c r="D37" s="6"/>
      <c r="E37" s="6"/>
      <c r="F37" s="6"/>
      <c r="G37" s="6"/>
      <c r="H37" s="6"/>
      <c r="I37" s="6"/>
      <c r="J37" s="6"/>
      <c r="K37" s="6"/>
    </row>
    <row r="38" spans="1:11" ht="12.75">
      <c r="A38" s="10"/>
      <c r="B38" s="7" t="s">
        <v>317</v>
      </c>
      <c r="C38" s="6">
        <v>12.5</v>
      </c>
      <c r="D38" s="6">
        <v>18.8</v>
      </c>
      <c r="E38" s="6">
        <v>6.8</v>
      </c>
      <c r="F38" s="6">
        <v>13.2</v>
      </c>
      <c r="G38" s="6">
        <v>19.6</v>
      </c>
      <c r="H38" s="6">
        <v>7.3</v>
      </c>
      <c r="I38" s="6">
        <v>7.4</v>
      </c>
      <c r="J38" s="6">
        <v>11.9</v>
      </c>
      <c r="K38" s="6">
        <v>3.5</v>
      </c>
    </row>
    <row r="39" spans="1:11" ht="12.75">
      <c r="A39" s="10"/>
      <c r="B39" s="7" t="s">
        <v>318</v>
      </c>
      <c r="C39" s="6">
        <v>12.1</v>
      </c>
      <c r="D39" s="6">
        <v>18.3</v>
      </c>
      <c r="E39" s="6">
        <v>6.6</v>
      </c>
      <c r="F39" s="6">
        <v>12.7</v>
      </c>
      <c r="G39" s="6">
        <v>19</v>
      </c>
      <c r="H39" s="6">
        <v>7</v>
      </c>
      <c r="I39" s="6">
        <v>7.4</v>
      </c>
      <c r="J39" s="6">
        <v>12.1</v>
      </c>
      <c r="K39" s="6">
        <v>3.4</v>
      </c>
    </row>
    <row r="40" spans="1:11" ht="12.75">
      <c r="A40" s="26" t="s">
        <v>339</v>
      </c>
      <c r="B40" s="7" t="s">
        <v>319</v>
      </c>
      <c r="C40" s="6">
        <v>12.8</v>
      </c>
      <c r="D40" s="6">
        <v>19.4</v>
      </c>
      <c r="E40" s="6">
        <v>6.7</v>
      </c>
      <c r="F40" s="6">
        <v>13.5</v>
      </c>
      <c r="G40" s="6">
        <v>20.3</v>
      </c>
      <c r="H40" s="6">
        <v>7.1</v>
      </c>
      <c r="I40" s="6">
        <v>7.6</v>
      </c>
      <c r="J40" s="6">
        <v>12.2</v>
      </c>
      <c r="K40" s="6">
        <v>3.6</v>
      </c>
    </row>
    <row r="41" spans="1:11" ht="12.75">
      <c r="A41" s="10"/>
      <c r="B41" s="7" t="s">
        <v>320</v>
      </c>
      <c r="C41" s="6">
        <v>11.9</v>
      </c>
      <c r="D41" s="6">
        <v>18.2</v>
      </c>
      <c r="E41" s="6">
        <v>6.1</v>
      </c>
      <c r="F41" s="6">
        <v>12.5</v>
      </c>
      <c r="G41" s="6">
        <v>19</v>
      </c>
      <c r="H41" s="6">
        <v>6.6</v>
      </c>
      <c r="I41" s="6">
        <v>7.2</v>
      </c>
      <c r="J41" s="6">
        <v>11.9</v>
      </c>
      <c r="K41" s="6">
        <v>3.2</v>
      </c>
    </row>
    <row r="42" spans="1:11" ht="12.75">
      <c r="A42" s="10"/>
      <c r="B42" s="7" t="s">
        <v>321</v>
      </c>
      <c r="C42" s="6">
        <v>11.7</v>
      </c>
      <c r="D42" s="6">
        <v>17.9</v>
      </c>
      <c r="E42" s="6">
        <v>5.9</v>
      </c>
      <c r="F42" s="6">
        <v>12.2</v>
      </c>
      <c r="G42" s="6">
        <v>18.6</v>
      </c>
      <c r="H42" s="6">
        <v>6.3</v>
      </c>
      <c r="I42" s="6">
        <v>7.7</v>
      </c>
      <c r="J42" s="6">
        <v>12.7</v>
      </c>
      <c r="K42" s="6">
        <v>3.3</v>
      </c>
    </row>
    <row r="43" spans="1:11" ht="12.75">
      <c r="A43" s="10"/>
      <c r="B43" s="10"/>
      <c r="C43" s="9"/>
      <c r="D43" s="6"/>
      <c r="E43" s="6"/>
      <c r="F43" s="6"/>
      <c r="G43" s="6"/>
      <c r="H43" s="9"/>
      <c r="I43" s="6"/>
      <c r="J43" s="6"/>
      <c r="K43" s="6"/>
    </row>
    <row r="44" spans="1:11" ht="12.75">
      <c r="A44" s="10"/>
      <c r="B44" s="7" t="s">
        <v>322</v>
      </c>
      <c r="C44" s="6">
        <v>11.4</v>
      </c>
      <c r="D44" s="6">
        <v>18</v>
      </c>
      <c r="E44" s="6">
        <v>5.4</v>
      </c>
      <c r="F44" s="6">
        <v>12.1</v>
      </c>
      <c r="G44" s="6">
        <v>18.9</v>
      </c>
      <c r="H44" s="6">
        <v>5.7</v>
      </c>
      <c r="I44" s="6">
        <v>6.7</v>
      </c>
      <c r="J44" s="6">
        <v>11.3</v>
      </c>
      <c r="K44" s="6">
        <v>2.8</v>
      </c>
    </row>
    <row r="45" spans="1:11" ht="12.75">
      <c r="A45" s="10"/>
      <c r="B45" s="7" t="s">
        <v>323</v>
      </c>
      <c r="C45" s="6">
        <v>11.5</v>
      </c>
      <c r="D45" s="6">
        <v>18</v>
      </c>
      <c r="E45" s="6">
        <v>5.7</v>
      </c>
      <c r="F45" s="6">
        <v>12.2</v>
      </c>
      <c r="G45" s="6">
        <v>18.9</v>
      </c>
      <c r="H45" s="6">
        <v>6</v>
      </c>
      <c r="I45" s="6">
        <v>6.8</v>
      </c>
      <c r="J45" s="6">
        <v>11.2</v>
      </c>
      <c r="K45" s="6">
        <v>3</v>
      </c>
    </row>
    <row r="46" spans="1:11" ht="12.75">
      <c r="A46" s="10"/>
      <c r="B46" s="7" t="s">
        <v>324</v>
      </c>
      <c r="C46" s="6">
        <v>11.6</v>
      </c>
      <c r="D46" s="6">
        <v>18.3</v>
      </c>
      <c r="E46" s="6">
        <v>5.4</v>
      </c>
      <c r="F46" s="6">
        <v>12.4</v>
      </c>
      <c r="G46" s="6">
        <v>19.4</v>
      </c>
      <c r="H46" s="6">
        <v>5.8</v>
      </c>
      <c r="I46" s="6">
        <v>6.4</v>
      </c>
      <c r="J46" s="6">
        <v>10.8</v>
      </c>
      <c r="K46" s="6">
        <v>2.6</v>
      </c>
    </row>
    <row r="47" spans="1:11" ht="12.75">
      <c r="A47" s="10"/>
      <c r="B47" s="7" t="s">
        <v>325</v>
      </c>
      <c r="C47" s="6">
        <v>11.4</v>
      </c>
      <c r="D47" s="6">
        <v>18.2</v>
      </c>
      <c r="E47" s="6">
        <v>5.2</v>
      </c>
      <c r="F47" s="6">
        <v>12.2</v>
      </c>
      <c r="G47" s="6">
        <v>19.3</v>
      </c>
      <c r="H47" s="6">
        <v>5.6</v>
      </c>
      <c r="I47" s="6">
        <v>6.4</v>
      </c>
      <c r="J47" s="6">
        <v>10.7</v>
      </c>
      <c r="K47" s="6">
        <v>2.6</v>
      </c>
    </row>
    <row r="48" spans="1:11" ht="12.75">
      <c r="A48" s="10"/>
      <c r="B48" s="7" t="s">
        <v>326</v>
      </c>
      <c r="C48" s="6">
        <v>11.6</v>
      </c>
      <c r="D48" s="6">
        <v>18.7</v>
      </c>
      <c r="E48" s="6">
        <v>5.2</v>
      </c>
      <c r="F48" s="6">
        <v>12.4</v>
      </c>
      <c r="G48" s="6">
        <v>19.7</v>
      </c>
      <c r="H48" s="6">
        <v>5.6</v>
      </c>
      <c r="I48" s="6">
        <v>6.6</v>
      </c>
      <c r="J48" s="6">
        <v>11.2</v>
      </c>
      <c r="K48" s="6">
        <v>2.7</v>
      </c>
    </row>
    <row r="49" spans="1:11" ht="12.75">
      <c r="A49" s="10"/>
      <c r="B49" s="10"/>
      <c r="C49" s="6"/>
      <c r="D49" s="6"/>
      <c r="E49" s="6"/>
      <c r="F49" s="6"/>
      <c r="G49" s="6"/>
      <c r="H49" s="6"/>
      <c r="I49" s="6"/>
      <c r="J49" s="6"/>
      <c r="K49" s="9"/>
    </row>
    <row r="50" spans="1:11" ht="12.75">
      <c r="A50" s="10"/>
      <c r="B50" s="7" t="s">
        <v>327</v>
      </c>
      <c r="C50" s="6">
        <v>11.5</v>
      </c>
      <c r="D50" s="6">
        <v>18.8</v>
      </c>
      <c r="E50" s="6">
        <v>4.9</v>
      </c>
      <c r="F50" s="6">
        <v>12.3</v>
      </c>
      <c r="G50" s="6">
        <v>19.9</v>
      </c>
      <c r="H50" s="6">
        <v>5.3</v>
      </c>
      <c r="I50" s="6">
        <v>6.7</v>
      </c>
      <c r="J50" s="6">
        <v>11.3</v>
      </c>
      <c r="K50" s="6">
        <v>2.5</v>
      </c>
    </row>
    <row r="51" spans="1:11" ht="12.75">
      <c r="A51" s="10"/>
      <c r="B51" s="7" t="s">
        <v>328</v>
      </c>
      <c r="C51" s="6">
        <v>11.9</v>
      </c>
      <c r="D51" s="6">
        <v>19.3</v>
      </c>
      <c r="E51" s="6">
        <v>5.1</v>
      </c>
      <c r="F51" s="6">
        <v>12.7</v>
      </c>
      <c r="G51" s="6">
        <v>20.5</v>
      </c>
      <c r="H51" s="6">
        <v>5.4</v>
      </c>
      <c r="I51" s="6">
        <v>6.8</v>
      </c>
      <c r="J51" s="6">
        <v>11.5</v>
      </c>
      <c r="K51" s="6">
        <v>2.7</v>
      </c>
    </row>
    <row r="52" spans="1:11" ht="12.75">
      <c r="A52" s="10"/>
      <c r="B52" s="7" t="s">
        <v>329</v>
      </c>
      <c r="C52" s="6">
        <v>11.7</v>
      </c>
      <c r="D52" s="6">
        <v>19.1</v>
      </c>
      <c r="E52" s="6">
        <v>4.9</v>
      </c>
      <c r="F52" s="6">
        <v>12.5</v>
      </c>
      <c r="G52" s="6">
        <v>20.1</v>
      </c>
      <c r="H52" s="6">
        <v>5.3</v>
      </c>
      <c r="I52" s="6">
        <v>6.9</v>
      </c>
      <c r="J52" s="6">
        <v>11.9</v>
      </c>
      <c r="K52" s="6">
        <v>2.5</v>
      </c>
    </row>
    <row r="53" spans="1:11" ht="12.75">
      <c r="A53" s="10"/>
      <c r="B53" s="7" t="s">
        <v>330</v>
      </c>
      <c r="C53" s="6">
        <v>11.4</v>
      </c>
      <c r="D53" s="6">
        <v>18.7</v>
      </c>
      <c r="E53" s="6">
        <v>4.7</v>
      </c>
      <c r="F53" s="6">
        <v>12.2</v>
      </c>
      <c r="G53" s="6">
        <v>19.8</v>
      </c>
      <c r="H53" s="6">
        <v>5.1</v>
      </c>
      <c r="I53" s="6">
        <v>6.9</v>
      </c>
      <c r="J53" s="6">
        <v>11.6</v>
      </c>
      <c r="K53" s="6">
        <v>2.6</v>
      </c>
    </row>
    <row r="54" spans="1:11" ht="12.75">
      <c r="A54" s="42"/>
      <c r="B54" s="4" t="s">
        <v>331</v>
      </c>
      <c r="C54" s="91">
        <v>11.7</v>
      </c>
      <c r="D54" s="92" t="s">
        <v>369</v>
      </c>
      <c r="E54" s="92" t="s">
        <v>369</v>
      </c>
      <c r="F54" s="92" t="s">
        <v>369</v>
      </c>
      <c r="G54" s="92" t="s">
        <v>369</v>
      </c>
      <c r="H54" s="92" t="s">
        <v>369</v>
      </c>
      <c r="I54" s="92" t="s">
        <v>369</v>
      </c>
      <c r="J54" s="92" t="s">
        <v>369</v>
      </c>
      <c r="K54" s="92" t="s">
        <v>369</v>
      </c>
    </row>
    <row r="56" spans="1:11" ht="43.5" customHeight="1">
      <c r="A56" s="153" t="s">
        <v>454</v>
      </c>
      <c r="B56" s="154"/>
      <c r="C56" s="154"/>
      <c r="D56" s="154"/>
      <c r="E56" s="154"/>
      <c r="F56" s="154"/>
      <c r="G56" s="154"/>
      <c r="H56" s="154"/>
      <c r="I56" s="154"/>
      <c r="J56" s="154"/>
      <c r="K56" s="154"/>
    </row>
    <row r="57" ht="12.75">
      <c r="A57" s="22"/>
    </row>
    <row r="58" spans="1:11" ht="12.75" customHeight="1">
      <c r="A58" s="160" t="s">
        <v>384</v>
      </c>
      <c r="B58" s="160"/>
      <c r="C58" s="160"/>
      <c r="D58" s="160"/>
      <c r="E58" s="160"/>
      <c r="F58" s="160"/>
      <c r="G58" s="160"/>
      <c r="H58" s="160"/>
      <c r="I58" s="160"/>
      <c r="J58" s="160"/>
      <c r="K58" s="160"/>
    </row>
  </sheetData>
  <mergeCells count="10">
    <mergeCell ref="A58:K58"/>
    <mergeCell ref="A4:K4"/>
    <mergeCell ref="A3:K3"/>
    <mergeCell ref="A2:K2"/>
    <mergeCell ref="A56:K56"/>
    <mergeCell ref="I6:K6"/>
    <mergeCell ref="F6:H6"/>
    <mergeCell ref="C6:E6"/>
    <mergeCell ref="A6:A7"/>
    <mergeCell ref="B6:B7"/>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7.69921875" defaultRowHeight="19.5"/>
  <cols>
    <col min="1" max="1" width="8.5" style="2" customWidth="1"/>
    <col min="2" max="2" width="40.5" style="2" customWidth="1"/>
    <col min="3" max="3" width="5.296875" style="2" customWidth="1"/>
    <col min="4" max="5" width="7.69921875" style="2" customWidth="1"/>
    <col min="6" max="6" width="8.5" style="2" customWidth="1"/>
    <col min="7" max="16384" width="7.69921875" style="2" customWidth="1"/>
  </cols>
  <sheetData>
    <row r="1" ht="12.75">
      <c r="A1" s="38"/>
    </row>
    <row r="2" spans="1:6" ht="12.75">
      <c r="A2" s="159" t="s">
        <v>203</v>
      </c>
      <c r="B2" s="159"/>
      <c r="C2" s="159"/>
      <c r="D2" s="159"/>
      <c r="F2" s="38"/>
    </row>
    <row r="3" spans="1:4" ht="12.75">
      <c r="A3" s="159" t="s">
        <v>204</v>
      </c>
      <c r="B3" s="159"/>
      <c r="C3" s="159"/>
      <c r="D3" s="159"/>
    </row>
    <row r="4" spans="1:4" ht="12.75">
      <c r="A4" s="159" t="s">
        <v>304</v>
      </c>
      <c r="B4" s="159"/>
      <c r="C4" s="159"/>
      <c r="D4" s="159"/>
    </row>
    <row r="6" spans="1:4" ht="38.25">
      <c r="A6" s="34" t="s">
        <v>683</v>
      </c>
      <c r="B6" s="51" t="s">
        <v>460</v>
      </c>
      <c r="C6" s="34" t="s">
        <v>684</v>
      </c>
      <c r="D6" s="51" t="s">
        <v>679</v>
      </c>
    </row>
    <row r="7" spans="1:4" ht="12.75">
      <c r="A7" s="103"/>
      <c r="B7" s="104"/>
      <c r="C7" s="105"/>
      <c r="D7" s="87"/>
    </row>
    <row r="8" spans="1:4" ht="12.75">
      <c r="A8" s="7" t="s">
        <v>89</v>
      </c>
      <c r="B8" s="26" t="s">
        <v>90</v>
      </c>
      <c r="C8" s="5">
        <v>580</v>
      </c>
      <c r="D8" s="6">
        <v>55.608820709491845</v>
      </c>
    </row>
    <row r="9" spans="1:4" ht="12.75">
      <c r="A9" s="7" t="s">
        <v>91</v>
      </c>
      <c r="B9" s="26" t="s">
        <v>92</v>
      </c>
      <c r="C9" s="5">
        <v>188</v>
      </c>
      <c r="D9" s="6">
        <v>18.024928092042185</v>
      </c>
    </row>
    <row r="10" spans="1:4" ht="12.75">
      <c r="A10" s="7" t="s">
        <v>93</v>
      </c>
      <c r="B10" s="26" t="s">
        <v>94</v>
      </c>
      <c r="C10" s="5">
        <v>98</v>
      </c>
      <c r="D10" s="6">
        <v>9.395973154362416</v>
      </c>
    </row>
    <row r="11" spans="1:4" ht="12.75">
      <c r="A11" s="10"/>
      <c r="B11" s="10"/>
      <c r="C11" s="8"/>
      <c r="D11" s="6"/>
    </row>
    <row r="12" spans="1:4" ht="12.75">
      <c r="A12" s="7" t="s">
        <v>95</v>
      </c>
      <c r="B12" s="26" t="s">
        <v>96</v>
      </c>
      <c r="C12" s="5">
        <v>93</v>
      </c>
      <c r="D12" s="6">
        <v>8.916586768935762</v>
      </c>
    </row>
    <row r="13" spans="1:4" ht="12.75">
      <c r="A13" s="7" t="s">
        <v>97</v>
      </c>
      <c r="B13" s="26" t="s">
        <v>202</v>
      </c>
      <c r="C13" s="5">
        <v>64</v>
      </c>
      <c r="D13" s="6">
        <v>6.136145733461169</v>
      </c>
    </row>
    <row r="14" spans="1:4" ht="12.75">
      <c r="A14" s="7" t="s">
        <v>98</v>
      </c>
      <c r="B14" s="26" t="s">
        <v>99</v>
      </c>
      <c r="C14" s="5">
        <v>12</v>
      </c>
      <c r="D14" s="6">
        <v>1.1505273250239694</v>
      </c>
    </row>
    <row r="15" spans="1:4" ht="12.75">
      <c r="A15" s="10"/>
      <c r="B15" s="10"/>
      <c r="C15" s="8"/>
      <c r="D15" s="6"/>
    </row>
    <row r="16" spans="1:4" ht="24" customHeight="1">
      <c r="A16" s="7" t="s">
        <v>100</v>
      </c>
      <c r="B16" s="26" t="s">
        <v>101</v>
      </c>
      <c r="C16" s="5">
        <v>8</v>
      </c>
      <c r="D16" s="6">
        <v>0.7670182166826461</v>
      </c>
    </row>
    <row r="17" spans="1:4" ht="24" customHeight="1">
      <c r="A17" s="97"/>
      <c r="B17" s="98" t="s">
        <v>301</v>
      </c>
      <c r="C17" s="31">
        <v>1043</v>
      </c>
      <c r="D17" s="46">
        <v>100</v>
      </c>
    </row>
    <row r="18" spans="2:4" ht="12.75">
      <c r="B18" s="22"/>
      <c r="C18" s="21"/>
      <c r="D18" s="23"/>
    </row>
    <row r="19" spans="1:4" ht="27.75" customHeight="1">
      <c r="A19" s="170" t="s">
        <v>687</v>
      </c>
      <c r="B19" s="154"/>
      <c r="C19" s="154"/>
      <c r="D19" s="154"/>
    </row>
    <row r="21" ht="12.75">
      <c r="A21" s="22" t="s">
        <v>384</v>
      </c>
    </row>
    <row r="22" ht="12.75">
      <c r="A22" s="22"/>
    </row>
  </sheetData>
  <mergeCells count="4">
    <mergeCell ref="A4:D4"/>
    <mergeCell ref="A3:D3"/>
    <mergeCell ref="A2:D2"/>
    <mergeCell ref="A19:D19"/>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2:C20"/>
  <sheetViews>
    <sheetView workbookViewId="0" topLeftCell="A1">
      <selection activeCell="B2" sqref="B2:C2"/>
    </sheetView>
  </sheetViews>
  <sheetFormatPr defaultColWidth="8.796875" defaultRowHeight="19.5"/>
  <cols>
    <col min="1" max="1" width="26.796875" style="2" customWidth="1"/>
    <col min="2" max="16384" width="8.796875" style="2" customWidth="1"/>
  </cols>
  <sheetData>
    <row r="1" ht="13.5" thickBot="1"/>
    <row r="2" spans="1:3" ht="97.5" customHeight="1" thickBot="1" thickTop="1">
      <c r="A2" s="185" t="s">
        <v>205</v>
      </c>
      <c r="B2" s="184" t="s">
        <v>206</v>
      </c>
      <c r="C2" s="184"/>
    </row>
    <row r="3" spans="1:3" ht="14.25" thickBot="1" thickTop="1">
      <c r="A3" s="186"/>
      <c r="B3" s="144" t="s">
        <v>207</v>
      </c>
      <c r="C3" s="144" t="s">
        <v>208</v>
      </c>
    </row>
    <row r="4" ht="13.5" thickTop="1"/>
    <row r="5" spans="1:3" ht="12.75">
      <c r="A5" s="2" t="s">
        <v>209</v>
      </c>
      <c r="B5" s="145">
        <v>0.388</v>
      </c>
      <c r="C5" s="145">
        <v>0.412</v>
      </c>
    </row>
    <row r="6" spans="1:3" ht="12.75">
      <c r="A6" s="2" t="s">
        <v>210</v>
      </c>
      <c r="B6" s="145">
        <v>0.229</v>
      </c>
      <c r="C6" s="145">
        <v>0.198</v>
      </c>
    </row>
    <row r="7" spans="1:3" ht="12.75">
      <c r="A7" s="2" t="s">
        <v>211</v>
      </c>
      <c r="B7" s="145">
        <v>0.057</v>
      </c>
      <c r="C7" s="145">
        <v>0.091</v>
      </c>
    </row>
    <row r="8" spans="1:3" ht="12.75">
      <c r="A8" s="2" t="s">
        <v>212</v>
      </c>
      <c r="B8" s="145">
        <v>0.045</v>
      </c>
      <c r="C8" s="145">
        <v>0.022</v>
      </c>
    </row>
    <row r="9" spans="2:3" ht="12.75">
      <c r="B9" s="145"/>
      <c r="C9" s="145"/>
    </row>
    <row r="10" spans="1:3" ht="25.5">
      <c r="A10" s="20" t="s">
        <v>213</v>
      </c>
      <c r="B10" s="145">
        <v>0.045</v>
      </c>
      <c r="C10" s="145">
        <v>0.029</v>
      </c>
    </row>
    <row r="11" spans="1:3" ht="12.75">
      <c r="A11" s="2" t="s">
        <v>214</v>
      </c>
      <c r="B11" s="145">
        <v>0.036</v>
      </c>
      <c r="C11" s="145">
        <v>0.039</v>
      </c>
    </row>
    <row r="12" spans="1:3" ht="12.75">
      <c r="A12" s="2" t="s">
        <v>215</v>
      </c>
      <c r="B12" s="145">
        <v>0.017</v>
      </c>
      <c r="C12" s="145">
        <v>0.025</v>
      </c>
    </row>
    <row r="13" spans="2:3" ht="12.75">
      <c r="B13" s="145"/>
      <c r="C13" s="145"/>
    </row>
    <row r="14" spans="1:3" ht="12.75">
      <c r="A14" s="2" t="s">
        <v>216</v>
      </c>
      <c r="B14" s="145">
        <v>0.015</v>
      </c>
      <c r="C14" s="145">
        <v>0.008</v>
      </c>
    </row>
    <row r="15" spans="1:3" ht="12.75">
      <c r="A15" s="2" t="s">
        <v>217</v>
      </c>
      <c r="B15" s="145">
        <v>0.012</v>
      </c>
      <c r="C15" s="145">
        <v>0.004</v>
      </c>
    </row>
    <row r="16" spans="1:3" ht="12.75">
      <c r="A16" s="2" t="s">
        <v>162</v>
      </c>
      <c r="B16" s="145">
        <v>0.015</v>
      </c>
      <c r="C16" s="145">
        <v>0.004</v>
      </c>
    </row>
    <row r="17" spans="2:3" ht="12.75">
      <c r="B17" s="145"/>
      <c r="C17" s="145"/>
    </row>
    <row r="18" spans="1:3" ht="12.75">
      <c r="A18" s="2" t="s">
        <v>218</v>
      </c>
      <c r="B18" s="145">
        <v>0.141</v>
      </c>
      <c r="C18" s="145">
        <v>0.168</v>
      </c>
    </row>
    <row r="19" spans="2:3" ht="13.5" thickBot="1">
      <c r="B19" s="146"/>
      <c r="C19" s="146"/>
    </row>
    <row r="20" spans="1:3" ht="13.5" thickTop="1">
      <c r="A20" s="2" t="s">
        <v>301</v>
      </c>
      <c r="B20" s="145">
        <v>1</v>
      </c>
      <c r="C20" s="145">
        <v>1</v>
      </c>
    </row>
  </sheetData>
  <mergeCells count="2">
    <mergeCell ref="B2:C2"/>
    <mergeCell ref="A2:A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M36"/>
  <sheetViews>
    <sheetView workbookViewId="0" topLeftCell="A1">
      <selection activeCell="A2" sqref="A2:M4"/>
    </sheetView>
  </sheetViews>
  <sheetFormatPr defaultColWidth="7.69921875" defaultRowHeight="19.5"/>
  <cols>
    <col min="1" max="1" width="8.5" style="2" customWidth="1"/>
    <col min="2" max="13" width="6.09765625" style="2" customWidth="1"/>
    <col min="14" max="16384" width="7.69921875" style="2" customWidth="1"/>
  </cols>
  <sheetData>
    <row r="2" spans="1:13" ht="12.75">
      <c r="A2" s="159" t="s">
        <v>432</v>
      </c>
      <c r="B2" s="159"/>
      <c r="C2" s="159"/>
      <c r="D2" s="159"/>
      <c r="E2" s="159"/>
      <c r="F2" s="159"/>
      <c r="G2" s="159"/>
      <c r="H2" s="159"/>
      <c r="I2" s="159"/>
      <c r="J2" s="159"/>
      <c r="K2" s="159"/>
      <c r="L2" s="159"/>
      <c r="M2" s="159"/>
    </row>
    <row r="3" spans="1:13" ht="12.75">
      <c r="A3" s="159" t="s">
        <v>433</v>
      </c>
      <c r="B3" s="159"/>
      <c r="C3" s="159"/>
      <c r="D3" s="159"/>
      <c r="E3" s="159"/>
      <c r="F3" s="159"/>
      <c r="G3" s="159"/>
      <c r="H3" s="159"/>
      <c r="I3" s="159"/>
      <c r="J3" s="159"/>
      <c r="K3" s="159"/>
      <c r="L3" s="159"/>
      <c r="M3" s="159"/>
    </row>
    <row r="4" spans="1:13" ht="12.75">
      <c r="A4" s="159" t="s">
        <v>304</v>
      </c>
      <c r="B4" s="159"/>
      <c r="C4" s="159"/>
      <c r="D4" s="159"/>
      <c r="E4" s="159"/>
      <c r="F4" s="159"/>
      <c r="G4" s="159"/>
      <c r="H4" s="159"/>
      <c r="I4" s="159"/>
      <c r="J4" s="159"/>
      <c r="K4" s="159"/>
      <c r="L4" s="159"/>
      <c r="M4" s="159"/>
    </row>
    <row r="6" spans="1:13" ht="12.75">
      <c r="A6" s="173" t="s">
        <v>390</v>
      </c>
      <c r="B6" s="161" t="s">
        <v>363</v>
      </c>
      <c r="C6" s="161"/>
      <c r="D6" s="161"/>
      <c r="E6" s="161" t="s">
        <v>366</v>
      </c>
      <c r="F6" s="161"/>
      <c r="G6" s="161"/>
      <c r="H6" s="161" t="s">
        <v>367</v>
      </c>
      <c r="I6" s="161"/>
      <c r="J6" s="161"/>
      <c r="K6" s="161" t="s">
        <v>368</v>
      </c>
      <c r="L6" s="161"/>
      <c r="M6" s="161"/>
    </row>
    <row r="7" spans="1:13" ht="12.75">
      <c r="A7" s="151"/>
      <c r="B7" s="4" t="s">
        <v>301</v>
      </c>
      <c r="C7" s="4" t="s">
        <v>364</v>
      </c>
      <c r="D7" s="4" t="s">
        <v>365</v>
      </c>
      <c r="E7" s="4" t="s">
        <v>301</v>
      </c>
      <c r="F7" s="4" t="s">
        <v>364</v>
      </c>
      <c r="G7" s="4" t="s">
        <v>365</v>
      </c>
      <c r="H7" s="4" t="s">
        <v>301</v>
      </c>
      <c r="I7" s="4" t="s">
        <v>364</v>
      </c>
      <c r="J7" s="4" t="s">
        <v>365</v>
      </c>
      <c r="K7" s="4" t="s">
        <v>301</v>
      </c>
      <c r="L7" s="4" t="s">
        <v>364</v>
      </c>
      <c r="M7" s="4" t="s">
        <v>365</v>
      </c>
    </row>
    <row r="8" spans="1:13" ht="12.75">
      <c r="A8" s="10"/>
      <c r="B8" s="10"/>
      <c r="C8" s="10"/>
      <c r="D8" s="10"/>
      <c r="E8" s="10"/>
      <c r="F8" s="10"/>
      <c r="G8" s="10"/>
      <c r="H8" s="10"/>
      <c r="I8" s="10"/>
      <c r="J8" s="10"/>
      <c r="K8" s="10"/>
      <c r="L8" s="10"/>
      <c r="M8" s="10"/>
    </row>
    <row r="9" spans="1:13" ht="12.75">
      <c r="A9" s="26" t="s">
        <v>334</v>
      </c>
      <c r="B9" s="5">
        <v>1645</v>
      </c>
      <c r="C9" s="5">
        <v>896</v>
      </c>
      <c r="D9" s="5">
        <v>743</v>
      </c>
      <c r="E9" s="5">
        <v>946</v>
      </c>
      <c r="F9" s="5">
        <v>519</v>
      </c>
      <c r="G9" s="5">
        <v>423</v>
      </c>
      <c r="H9" s="5">
        <v>672</v>
      </c>
      <c r="I9" s="5">
        <v>360</v>
      </c>
      <c r="J9" s="5">
        <v>311</v>
      </c>
      <c r="K9" s="5">
        <v>23</v>
      </c>
      <c r="L9" s="5">
        <v>14</v>
      </c>
      <c r="M9" s="5">
        <v>8</v>
      </c>
    </row>
    <row r="10" spans="1:13" ht="12.75">
      <c r="A10" s="26" t="s">
        <v>429</v>
      </c>
      <c r="B10" s="5">
        <v>243</v>
      </c>
      <c r="C10" s="5">
        <v>125</v>
      </c>
      <c r="D10" s="5">
        <v>118</v>
      </c>
      <c r="E10" s="5">
        <v>178</v>
      </c>
      <c r="F10" s="5">
        <v>90</v>
      </c>
      <c r="G10" s="5">
        <v>88</v>
      </c>
      <c r="H10" s="5">
        <v>60</v>
      </c>
      <c r="I10" s="5">
        <v>34</v>
      </c>
      <c r="J10" s="5">
        <v>26</v>
      </c>
      <c r="K10" s="5">
        <v>5</v>
      </c>
      <c r="L10" s="5">
        <v>1</v>
      </c>
      <c r="M10" s="5">
        <v>4</v>
      </c>
    </row>
    <row r="11" spans="1:13" ht="12.75">
      <c r="A11" s="26" t="s">
        <v>430</v>
      </c>
      <c r="B11" s="5">
        <v>151</v>
      </c>
      <c r="C11" s="5">
        <v>85</v>
      </c>
      <c r="D11" s="5">
        <v>66</v>
      </c>
      <c r="E11" s="5">
        <v>102</v>
      </c>
      <c r="F11" s="5">
        <v>59</v>
      </c>
      <c r="G11" s="5">
        <v>43</v>
      </c>
      <c r="H11" s="5">
        <v>43</v>
      </c>
      <c r="I11" s="5">
        <v>22</v>
      </c>
      <c r="J11" s="5">
        <v>21</v>
      </c>
      <c r="K11" s="5">
        <v>6</v>
      </c>
      <c r="L11" s="5">
        <v>4</v>
      </c>
      <c r="M11" s="5">
        <v>2</v>
      </c>
    </row>
    <row r="12" spans="1:13" ht="12.75">
      <c r="A12" s="26" t="s">
        <v>407</v>
      </c>
      <c r="B12" s="5">
        <v>190</v>
      </c>
      <c r="C12" s="5">
        <v>110</v>
      </c>
      <c r="D12" s="5">
        <v>80</v>
      </c>
      <c r="E12" s="5">
        <v>147</v>
      </c>
      <c r="F12" s="5">
        <v>84</v>
      </c>
      <c r="G12" s="5">
        <v>63</v>
      </c>
      <c r="H12" s="5">
        <v>38</v>
      </c>
      <c r="I12" s="5">
        <v>23</v>
      </c>
      <c r="J12" s="5">
        <v>15</v>
      </c>
      <c r="K12" s="5">
        <v>4</v>
      </c>
      <c r="L12" s="5">
        <v>2</v>
      </c>
      <c r="M12" s="5">
        <v>2</v>
      </c>
    </row>
    <row r="13" spans="1:13" ht="12.75">
      <c r="A13" s="26" t="s">
        <v>408</v>
      </c>
      <c r="B13" s="5">
        <v>656</v>
      </c>
      <c r="C13" s="5">
        <v>479</v>
      </c>
      <c r="D13" s="5">
        <v>177</v>
      </c>
      <c r="E13" s="5">
        <v>442</v>
      </c>
      <c r="F13" s="5">
        <v>314</v>
      </c>
      <c r="G13" s="5">
        <v>128</v>
      </c>
      <c r="H13" s="5">
        <v>204</v>
      </c>
      <c r="I13" s="5">
        <v>159</v>
      </c>
      <c r="J13" s="5">
        <v>45</v>
      </c>
      <c r="K13" s="5">
        <v>10</v>
      </c>
      <c r="L13" s="5">
        <v>6</v>
      </c>
      <c r="M13" s="5">
        <v>4</v>
      </c>
    </row>
    <row r="14" spans="1:13" ht="12.75">
      <c r="A14" s="26" t="s">
        <v>409</v>
      </c>
      <c r="B14" s="5">
        <v>723</v>
      </c>
      <c r="C14" s="5">
        <v>546</v>
      </c>
      <c r="D14" s="5">
        <v>177</v>
      </c>
      <c r="E14" s="5">
        <v>469</v>
      </c>
      <c r="F14" s="5">
        <v>351</v>
      </c>
      <c r="G14" s="5">
        <v>118</v>
      </c>
      <c r="H14" s="5">
        <v>249</v>
      </c>
      <c r="I14" s="5">
        <v>192</v>
      </c>
      <c r="J14" s="5">
        <v>57</v>
      </c>
      <c r="K14" s="5">
        <v>5</v>
      </c>
      <c r="L14" s="5">
        <v>3</v>
      </c>
      <c r="M14" s="5">
        <v>2</v>
      </c>
    </row>
    <row r="15" spans="1:13" ht="12.75">
      <c r="A15" s="26" t="s">
        <v>410</v>
      </c>
      <c r="B15" s="5">
        <v>973</v>
      </c>
      <c r="C15" s="5">
        <v>694</v>
      </c>
      <c r="D15" s="5">
        <v>279</v>
      </c>
      <c r="E15" s="5">
        <v>675</v>
      </c>
      <c r="F15" s="5">
        <v>483</v>
      </c>
      <c r="G15" s="5">
        <v>192</v>
      </c>
      <c r="H15" s="5">
        <v>283</v>
      </c>
      <c r="I15" s="5">
        <v>200</v>
      </c>
      <c r="J15" s="5">
        <v>83</v>
      </c>
      <c r="K15" s="5">
        <v>14</v>
      </c>
      <c r="L15" s="5">
        <v>10</v>
      </c>
      <c r="M15" s="5">
        <v>4</v>
      </c>
    </row>
    <row r="16" spans="1:13" ht="12.75">
      <c r="A16" s="26" t="s">
        <v>411</v>
      </c>
      <c r="B16" s="5">
        <v>1148</v>
      </c>
      <c r="C16" s="5">
        <v>819</v>
      </c>
      <c r="D16" s="5">
        <v>329</v>
      </c>
      <c r="E16" s="5">
        <v>743</v>
      </c>
      <c r="F16" s="5">
        <v>538</v>
      </c>
      <c r="G16" s="5">
        <v>205</v>
      </c>
      <c r="H16" s="5">
        <v>392</v>
      </c>
      <c r="I16" s="5">
        <v>270</v>
      </c>
      <c r="J16" s="5">
        <v>122</v>
      </c>
      <c r="K16" s="5">
        <v>12</v>
      </c>
      <c r="L16" s="5">
        <v>10</v>
      </c>
      <c r="M16" s="5">
        <v>2</v>
      </c>
    </row>
    <row r="17" spans="1:13" ht="12.75">
      <c r="A17" s="26" t="s">
        <v>412</v>
      </c>
      <c r="B17" s="5">
        <v>1386</v>
      </c>
      <c r="C17" s="5">
        <v>929</v>
      </c>
      <c r="D17" s="5">
        <v>456</v>
      </c>
      <c r="E17" s="5">
        <v>864</v>
      </c>
      <c r="F17" s="5">
        <v>581</v>
      </c>
      <c r="G17" s="5">
        <v>282</v>
      </c>
      <c r="H17" s="5">
        <v>508</v>
      </c>
      <c r="I17" s="5">
        <v>340</v>
      </c>
      <c r="J17" s="5">
        <v>168</v>
      </c>
      <c r="K17" s="5">
        <v>14</v>
      </c>
      <c r="L17" s="5">
        <v>8</v>
      </c>
      <c r="M17" s="5">
        <v>6</v>
      </c>
    </row>
    <row r="18" spans="1:13" ht="12.75">
      <c r="A18" s="26" t="s">
        <v>413</v>
      </c>
      <c r="B18" s="5">
        <v>1608</v>
      </c>
      <c r="C18" s="5">
        <v>1018</v>
      </c>
      <c r="D18" s="5">
        <v>590</v>
      </c>
      <c r="E18" s="5">
        <v>1036</v>
      </c>
      <c r="F18" s="5">
        <v>644</v>
      </c>
      <c r="G18" s="5">
        <v>392</v>
      </c>
      <c r="H18" s="5">
        <v>544</v>
      </c>
      <c r="I18" s="5">
        <v>356</v>
      </c>
      <c r="J18" s="5">
        <v>188</v>
      </c>
      <c r="K18" s="5">
        <v>25</v>
      </c>
      <c r="L18" s="5">
        <v>15</v>
      </c>
      <c r="M18" s="5">
        <v>10</v>
      </c>
    </row>
    <row r="19" spans="1:13" ht="12.75">
      <c r="A19" s="26" t="s">
        <v>414</v>
      </c>
      <c r="B19" s="5">
        <v>1939</v>
      </c>
      <c r="C19" s="5">
        <v>1211</v>
      </c>
      <c r="D19" s="5">
        <v>727</v>
      </c>
      <c r="E19" s="5">
        <v>1400</v>
      </c>
      <c r="F19" s="5">
        <v>873</v>
      </c>
      <c r="G19" s="5">
        <v>526</v>
      </c>
      <c r="H19" s="5">
        <v>512</v>
      </c>
      <c r="I19" s="5">
        <v>326</v>
      </c>
      <c r="J19" s="5">
        <v>186</v>
      </c>
      <c r="K19" s="5">
        <v>21</v>
      </c>
      <c r="L19" s="5">
        <v>8</v>
      </c>
      <c r="M19" s="5">
        <v>13</v>
      </c>
    </row>
    <row r="20" spans="1:13" ht="12.75">
      <c r="A20" s="26" t="s">
        <v>415</v>
      </c>
      <c r="B20" s="5">
        <v>2547</v>
      </c>
      <c r="C20" s="5">
        <v>1547</v>
      </c>
      <c r="D20" s="5">
        <v>1000</v>
      </c>
      <c r="E20" s="5">
        <v>1956</v>
      </c>
      <c r="F20" s="5">
        <v>1178</v>
      </c>
      <c r="G20" s="5">
        <v>778</v>
      </c>
      <c r="H20" s="5">
        <v>559</v>
      </c>
      <c r="I20" s="5">
        <v>349</v>
      </c>
      <c r="J20" s="5">
        <v>210</v>
      </c>
      <c r="K20" s="5">
        <v>26</v>
      </c>
      <c r="L20" s="5">
        <v>16</v>
      </c>
      <c r="M20" s="5">
        <v>10</v>
      </c>
    </row>
    <row r="21" spans="1:13" ht="12.75">
      <c r="A21" s="26" t="s">
        <v>416</v>
      </c>
      <c r="B21" s="5">
        <v>3849</v>
      </c>
      <c r="C21" s="5">
        <v>2322</v>
      </c>
      <c r="D21" s="5">
        <v>1526</v>
      </c>
      <c r="E21" s="5">
        <v>3070</v>
      </c>
      <c r="F21" s="5">
        <v>1877</v>
      </c>
      <c r="G21" s="5">
        <v>1192</v>
      </c>
      <c r="H21" s="5">
        <v>736</v>
      </c>
      <c r="I21" s="5">
        <v>416</v>
      </c>
      <c r="J21" s="5">
        <v>320</v>
      </c>
      <c r="K21" s="5">
        <v>40</v>
      </c>
      <c r="L21" s="5">
        <v>26</v>
      </c>
      <c r="M21" s="5">
        <v>14</v>
      </c>
    </row>
    <row r="22" spans="1:13" ht="12.75">
      <c r="A22" s="26" t="s">
        <v>417</v>
      </c>
      <c r="B22" s="5">
        <v>6168</v>
      </c>
      <c r="C22" s="5">
        <v>3758</v>
      </c>
      <c r="D22" s="5">
        <v>2409</v>
      </c>
      <c r="E22" s="5">
        <v>5025</v>
      </c>
      <c r="F22" s="5">
        <v>3098</v>
      </c>
      <c r="G22" s="5">
        <v>1927</v>
      </c>
      <c r="H22" s="5">
        <v>1075</v>
      </c>
      <c r="I22" s="5">
        <v>617</v>
      </c>
      <c r="J22" s="5">
        <v>457</v>
      </c>
      <c r="K22" s="5">
        <v>63</v>
      </c>
      <c r="L22" s="5">
        <v>39</v>
      </c>
      <c r="M22" s="5">
        <v>24</v>
      </c>
    </row>
    <row r="23" spans="1:13" ht="12.75">
      <c r="A23" s="26" t="s">
        <v>418</v>
      </c>
      <c r="B23" s="5">
        <v>8383</v>
      </c>
      <c r="C23" s="5">
        <v>4940</v>
      </c>
      <c r="D23" s="5">
        <v>3440</v>
      </c>
      <c r="E23" s="5">
        <v>7035</v>
      </c>
      <c r="F23" s="5">
        <v>4171</v>
      </c>
      <c r="G23" s="5">
        <v>2861</v>
      </c>
      <c r="H23" s="5">
        <v>1286</v>
      </c>
      <c r="I23" s="5">
        <v>732</v>
      </c>
      <c r="J23" s="5">
        <v>554</v>
      </c>
      <c r="K23" s="5">
        <v>53</v>
      </c>
      <c r="L23" s="5">
        <v>33</v>
      </c>
      <c r="M23" s="5">
        <v>20</v>
      </c>
    </row>
    <row r="24" spans="1:13" ht="12.75">
      <c r="A24" s="26" t="s">
        <v>419</v>
      </c>
      <c r="B24" s="5">
        <v>10054</v>
      </c>
      <c r="C24" s="5">
        <v>5588</v>
      </c>
      <c r="D24" s="5">
        <v>4463</v>
      </c>
      <c r="E24" s="5">
        <v>8662</v>
      </c>
      <c r="F24" s="5">
        <v>4811</v>
      </c>
      <c r="G24" s="5">
        <v>3848</v>
      </c>
      <c r="H24" s="5">
        <v>1320</v>
      </c>
      <c r="I24" s="5">
        <v>737</v>
      </c>
      <c r="J24" s="5">
        <v>583</v>
      </c>
      <c r="K24" s="5">
        <v>62</v>
      </c>
      <c r="L24" s="5">
        <v>34</v>
      </c>
      <c r="M24" s="5">
        <v>28</v>
      </c>
    </row>
    <row r="25" spans="1:13" ht="12.75">
      <c r="A25" s="26" t="s">
        <v>420</v>
      </c>
      <c r="B25" s="5">
        <v>10634</v>
      </c>
      <c r="C25" s="5">
        <v>5546</v>
      </c>
      <c r="D25" s="5">
        <v>5086</v>
      </c>
      <c r="E25" s="5">
        <v>9337</v>
      </c>
      <c r="F25" s="5">
        <v>4921</v>
      </c>
      <c r="G25" s="5">
        <v>4414</v>
      </c>
      <c r="H25" s="5">
        <v>1259</v>
      </c>
      <c r="I25" s="5">
        <v>612</v>
      </c>
      <c r="J25" s="5">
        <v>647</v>
      </c>
      <c r="K25" s="5">
        <v>33</v>
      </c>
      <c r="L25" s="5">
        <v>12</v>
      </c>
      <c r="M25" s="5">
        <v>21</v>
      </c>
    </row>
    <row r="26" spans="1:13" ht="12.75">
      <c r="A26" s="26" t="s">
        <v>421</v>
      </c>
      <c r="B26" s="5">
        <v>10502</v>
      </c>
      <c r="C26" s="5">
        <v>4772</v>
      </c>
      <c r="D26" s="5">
        <v>5727</v>
      </c>
      <c r="E26" s="5">
        <v>9456</v>
      </c>
      <c r="F26" s="5">
        <v>4304</v>
      </c>
      <c r="G26" s="5">
        <v>5150</v>
      </c>
      <c r="H26" s="5">
        <v>988</v>
      </c>
      <c r="I26" s="5">
        <v>435</v>
      </c>
      <c r="J26" s="5">
        <v>552</v>
      </c>
      <c r="K26" s="5">
        <v>49</v>
      </c>
      <c r="L26" s="5">
        <v>29</v>
      </c>
      <c r="M26" s="5">
        <v>20</v>
      </c>
    </row>
    <row r="27" spans="1:13" ht="12.75">
      <c r="A27" s="26" t="s">
        <v>422</v>
      </c>
      <c r="B27" s="5">
        <v>8351</v>
      </c>
      <c r="C27" s="5">
        <v>3159</v>
      </c>
      <c r="D27" s="5">
        <v>5191</v>
      </c>
      <c r="E27" s="5">
        <v>7619</v>
      </c>
      <c r="F27" s="5">
        <v>2866</v>
      </c>
      <c r="G27" s="5">
        <v>4752</v>
      </c>
      <c r="H27" s="5">
        <v>689</v>
      </c>
      <c r="I27" s="5">
        <v>270</v>
      </c>
      <c r="J27" s="5">
        <v>419</v>
      </c>
      <c r="K27" s="5">
        <v>37</v>
      </c>
      <c r="L27" s="5">
        <v>21</v>
      </c>
      <c r="M27" s="5">
        <v>16</v>
      </c>
    </row>
    <row r="28" spans="1:13" ht="12.75">
      <c r="A28" s="26" t="s">
        <v>335</v>
      </c>
      <c r="B28" s="5">
        <v>7412</v>
      </c>
      <c r="C28" s="5">
        <v>2039</v>
      </c>
      <c r="D28" s="5">
        <v>5371</v>
      </c>
      <c r="E28" s="5">
        <v>6866</v>
      </c>
      <c r="F28" s="5">
        <v>1864</v>
      </c>
      <c r="G28" s="5">
        <v>5000</v>
      </c>
      <c r="H28" s="5">
        <v>521</v>
      </c>
      <c r="I28" s="5">
        <v>168</v>
      </c>
      <c r="J28" s="5">
        <v>353</v>
      </c>
      <c r="K28" s="5">
        <v>18</v>
      </c>
      <c r="L28" s="5">
        <v>5</v>
      </c>
      <c r="M28" s="5">
        <v>13</v>
      </c>
    </row>
    <row r="29" spans="1:13" ht="12.75">
      <c r="A29" s="10"/>
      <c r="B29" s="5"/>
      <c r="C29" s="5"/>
      <c r="D29" s="5"/>
      <c r="E29" s="5"/>
      <c r="F29" s="5"/>
      <c r="G29" s="5"/>
      <c r="H29" s="5"/>
      <c r="I29" s="5"/>
      <c r="J29" s="5"/>
      <c r="K29" s="5"/>
      <c r="L29" s="5"/>
      <c r="M29" s="5"/>
    </row>
    <row r="30" spans="1:13" ht="12.75">
      <c r="A30" s="26" t="s">
        <v>311</v>
      </c>
      <c r="B30" s="5">
        <v>4</v>
      </c>
      <c r="C30" s="5">
        <v>2</v>
      </c>
      <c r="D30" s="5">
        <v>2</v>
      </c>
      <c r="E30" s="5">
        <v>3</v>
      </c>
      <c r="F30" s="5">
        <v>2</v>
      </c>
      <c r="G30" s="5">
        <v>1</v>
      </c>
      <c r="H30" s="5">
        <v>1</v>
      </c>
      <c r="I30" s="29" t="s">
        <v>369</v>
      </c>
      <c r="J30" s="5">
        <v>1</v>
      </c>
      <c r="K30" s="29" t="s">
        <v>369</v>
      </c>
      <c r="L30" s="29" t="s">
        <v>369</v>
      </c>
      <c r="M30" s="29" t="s">
        <v>369</v>
      </c>
    </row>
    <row r="31" spans="1:13" ht="27.75" customHeight="1">
      <c r="A31" s="35" t="s">
        <v>336</v>
      </c>
      <c r="B31" s="31">
        <v>78566</v>
      </c>
      <c r="C31" s="31">
        <v>40585</v>
      </c>
      <c r="D31" s="31">
        <v>37957</v>
      </c>
      <c r="E31" s="31">
        <v>66031</v>
      </c>
      <c r="F31" s="31">
        <v>33628</v>
      </c>
      <c r="G31" s="31">
        <v>32383</v>
      </c>
      <c r="H31" s="31">
        <v>11939</v>
      </c>
      <c r="I31" s="31">
        <v>6618</v>
      </c>
      <c r="J31" s="31">
        <v>5318</v>
      </c>
      <c r="K31" s="43">
        <v>520</v>
      </c>
      <c r="L31" s="43">
        <v>296</v>
      </c>
      <c r="M31" s="43">
        <v>223</v>
      </c>
    </row>
    <row r="32" spans="1:13" ht="38.25">
      <c r="A32" s="28" t="s">
        <v>431</v>
      </c>
      <c r="B32" s="44">
        <v>73</v>
      </c>
      <c r="C32" s="44">
        <v>70</v>
      </c>
      <c r="D32" s="44">
        <v>77</v>
      </c>
      <c r="E32" s="44">
        <v>75</v>
      </c>
      <c r="F32" s="44">
        <v>72</v>
      </c>
      <c r="G32" s="44">
        <v>78</v>
      </c>
      <c r="H32" s="44">
        <v>65</v>
      </c>
      <c r="I32" s="44">
        <v>62</v>
      </c>
      <c r="J32" s="44">
        <v>69</v>
      </c>
      <c r="K32" s="44">
        <v>64</v>
      </c>
      <c r="L32" s="44">
        <v>63</v>
      </c>
      <c r="M32" s="44">
        <v>67</v>
      </c>
    </row>
    <row r="34" spans="1:13" ht="19.5">
      <c r="A34" s="171" t="s">
        <v>434</v>
      </c>
      <c r="B34" s="172"/>
      <c r="C34" s="172"/>
      <c r="D34" s="172"/>
      <c r="E34" s="172"/>
      <c r="F34" s="172"/>
      <c r="G34" s="172"/>
      <c r="H34" s="172"/>
      <c r="I34" s="172"/>
      <c r="J34" s="172"/>
      <c r="K34" s="172"/>
      <c r="L34" s="172"/>
      <c r="M34" s="172"/>
    </row>
    <row r="36" spans="1:13" ht="12.75">
      <c r="A36" s="165" t="s">
        <v>384</v>
      </c>
      <c r="B36" s="165"/>
      <c r="C36" s="165"/>
      <c r="D36" s="165"/>
      <c r="E36" s="165"/>
      <c r="F36" s="165"/>
      <c r="G36" s="165"/>
      <c r="H36" s="165"/>
      <c r="I36" s="165"/>
      <c r="J36" s="165"/>
      <c r="K36" s="165"/>
      <c r="L36" s="165"/>
      <c r="M36" s="165"/>
    </row>
  </sheetData>
  <mergeCells count="10">
    <mergeCell ref="A3:M3"/>
    <mergeCell ref="A2:M2"/>
    <mergeCell ref="B6:D6"/>
    <mergeCell ref="E6:G6"/>
    <mergeCell ref="H6:J6"/>
    <mergeCell ref="K6:M6"/>
    <mergeCell ref="A34:M34"/>
    <mergeCell ref="A36:M36"/>
    <mergeCell ref="A6:A7"/>
    <mergeCell ref="A4:M4"/>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2:C18"/>
  <sheetViews>
    <sheetView workbookViewId="0" topLeftCell="A1">
      <selection activeCell="B2" sqref="B2:C2"/>
    </sheetView>
  </sheetViews>
  <sheetFormatPr defaultColWidth="8.796875" defaultRowHeight="19.5"/>
  <cols>
    <col min="1" max="1" width="26.796875" style="2" customWidth="1"/>
    <col min="2" max="16384" width="8.796875" style="2" customWidth="1"/>
  </cols>
  <sheetData>
    <row r="1" ht="13.5" thickBot="1"/>
    <row r="2" spans="1:3" ht="68.25" customHeight="1" thickBot="1" thickTop="1">
      <c r="A2" s="185" t="s">
        <v>205</v>
      </c>
      <c r="B2" s="184" t="s">
        <v>219</v>
      </c>
      <c r="C2" s="184"/>
    </row>
    <row r="3" spans="1:3" ht="14.25" thickBot="1" thickTop="1">
      <c r="A3" s="186"/>
      <c r="B3" s="144" t="s">
        <v>207</v>
      </c>
      <c r="C3" s="144" t="s">
        <v>208</v>
      </c>
    </row>
    <row r="4" ht="13.5" thickTop="1"/>
    <row r="5" spans="1:3" ht="12.75">
      <c r="A5" s="2" t="s">
        <v>209</v>
      </c>
      <c r="B5" s="147">
        <v>4.25</v>
      </c>
      <c r="C5" s="147">
        <v>3.08</v>
      </c>
    </row>
    <row r="6" spans="1:3" ht="12.75">
      <c r="A6" s="2" t="s">
        <v>210</v>
      </c>
      <c r="B6" s="147">
        <v>3.08</v>
      </c>
      <c r="C6" s="147">
        <v>2.98</v>
      </c>
    </row>
    <row r="7" spans="1:3" ht="12.75">
      <c r="A7" s="2" t="s">
        <v>211</v>
      </c>
      <c r="B7" s="147">
        <v>0.48</v>
      </c>
      <c r="C7" s="147">
        <v>0.59</v>
      </c>
    </row>
    <row r="8" spans="1:3" ht="12.75">
      <c r="A8" s="2" t="s">
        <v>212</v>
      </c>
      <c r="B8" s="147">
        <v>1.67</v>
      </c>
      <c r="C8" s="147">
        <v>0.56</v>
      </c>
    </row>
    <row r="9" spans="2:3" ht="12.75">
      <c r="B9" s="147"/>
      <c r="C9" s="147"/>
    </row>
    <row r="10" spans="1:3" ht="25.5">
      <c r="A10" s="20" t="s">
        <v>213</v>
      </c>
      <c r="B10" s="147">
        <v>0.4</v>
      </c>
      <c r="C10" s="147">
        <v>0.33</v>
      </c>
    </row>
    <row r="11" spans="1:3" ht="12.75">
      <c r="A11" s="2" t="s">
        <v>214</v>
      </c>
      <c r="B11" s="147">
        <v>0.26</v>
      </c>
      <c r="C11" s="147">
        <v>0.21</v>
      </c>
    </row>
    <row r="12" spans="1:3" ht="12.75">
      <c r="A12" s="2" t="s">
        <v>215</v>
      </c>
      <c r="B12" s="147">
        <v>0.2</v>
      </c>
      <c r="C12" s="147">
        <v>0.26</v>
      </c>
    </row>
    <row r="13" spans="2:3" ht="12.75">
      <c r="B13" s="147"/>
      <c r="C13" s="147"/>
    </row>
    <row r="14" spans="1:3" ht="12.75">
      <c r="A14" s="2" t="s">
        <v>216</v>
      </c>
      <c r="B14" s="147">
        <v>0.29</v>
      </c>
      <c r="C14" s="147">
        <v>0.16</v>
      </c>
    </row>
    <row r="15" spans="1:3" ht="12.75">
      <c r="A15" s="2" t="s">
        <v>217</v>
      </c>
      <c r="B15" s="147">
        <v>0.49</v>
      </c>
      <c r="C15" s="147">
        <v>0.16</v>
      </c>
    </row>
    <row r="16" spans="1:3" ht="12.75">
      <c r="A16" s="2" t="s">
        <v>162</v>
      </c>
      <c r="B16" s="147">
        <v>0.42</v>
      </c>
      <c r="C16" s="147">
        <v>0.12</v>
      </c>
    </row>
    <row r="17" spans="2:3" ht="12.75">
      <c r="B17" s="147"/>
      <c r="C17" s="147"/>
    </row>
    <row r="18" spans="1:3" ht="12.75">
      <c r="A18" s="2" t="s">
        <v>220</v>
      </c>
      <c r="B18" s="147">
        <v>0.72</v>
      </c>
      <c r="C18" s="147">
        <v>1</v>
      </c>
    </row>
  </sheetData>
  <mergeCells count="2">
    <mergeCell ref="B2:C2"/>
    <mergeCell ref="A2:A3"/>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2:D32"/>
  <sheetViews>
    <sheetView workbookViewId="0" topLeftCell="A1">
      <selection activeCell="A2" sqref="A2:C4"/>
    </sheetView>
  </sheetViews>
  <sheetFormatPr defaultColWidth="7.69921875" defaultRowHeight="19.5"/>
  <cols>
    <col min="1" max="1" width="8.5" style="2" customWidth="1"/>
    <col min="2" max="2" width="25.296875" style="2" customWidth="1"/>
    <col min="3" max="16384" width="7.69921875" style="2" customWidth="1"/>
  </cols>
  <sheetData>
    <row r="2" spans="1:3" ht="12.75">
      <c r="A2" s="159" t="s">
        <v>224</v>
      </c>
      <c r="B2" s="159"/>
      <c r="C2" s="159"/>
    </row>
    <row r="3" spans="1:3" ht="12.75">
      <c r="A3" s="159" t="s">
        <v>225</v>
      </c>
      <c r="B3" s="159"/>
      <c r="C3" s="159"/>
    </row>
    <row r="4" spans="1:3" ht="12.75">
      <c r="A4" s="159" t="s">
        <v>304</v>
      </c>
      <c r="B4" s="159"/>
      <c r="C4" s="159"/>
    </row>
    <row r="5" ht="12.75">
      <c r="A5" s="1"/>
    </row>
    <row r="6" spans="1:3" ht="25.5">
      <c r="A6" s="34" t="s">
        <v>221</v>
      </c>
      <c r="B6" s="51" t="s">
        <v>460</v>
      </c>
      <c r="C6" s="51" t="s">
        <v>222</v>
      </c>
    </row>
    <row r="7" spans="1:3" ht="12.75">
      <c r="A7" s="10"/>
      <c r="B7" s="10"/>
      <c r="C7" s="10"/>
    </row>
    <row r="8" spans="1:3" ht="12.75">
      <c r="A8" s="7" t="s">
        <v>119</v>
      </c>
      <c r="B8" s="26" t="s">
        <v>120</v>
      </c>
      <c r="C8" s="5">
        <v>519</v>
      </c>
    </row>
    <row r="9" spans="1:3" ht="12.75">
      <c r="A9" s="7" t="s">
        <v>121</v>
      </c>
      <c r="B9" s="26" t="s">
        <v>122</v>
      </c>
      <c r="C9" s="5">
        <v>84</v>
      </c>
    </row>
    <row r="10" spans="1:3" ht="12.75">
      <c r="A10" s="7" t="s">
        <v>123</v>
      </c>
      <c r="B10" s="26" t="s">
        <v>124</v>
      </c>
      <c r="C10" s="5">
        <v>44</v>
      </c>
    </row>
    <row r="11" spans="1:3" ht="12.75">
      <c r="A11" s="7" t="s">
        <v>125</v>
      </c>
      <c r="B11" s="26" t="s">
        <v>126</v>
      </c>
      <c r="C11" s="5">
        <v>27</v>
      </c>
    </row>
    <row r="12" spans="1:3" ht="12.75">
      <c r="A12" s="10"/>
      <c r="B12" s="10"/>
      <c r="C12" s="8"/>
    </row>
    <row r="13" spans="1:3" ht="12.75">
      <c r="A13" s="7" t="s">
        <v>127</v>
      </c>
      <c r="B13" s="26" t="s">
        <v>128</v>
      </c>
      <c r="C13" s="5">
        <v>23</v>
      </c>
    </row>
    <row r="14" spans="1:3" ht="12.75">
      <c r="A14" s="7" t="s">
        <v>563</v>
      </c>
      <c r="B14" s="26" t="s">
        <v>129</v>
      </c>
      <c r="C14" s="5">
        <v>22</v>
      </c>
    </row>
    <row r="15" spans="1:3" ht="12.75">
      <c r="A15" s="7" t="s">
        <v>130</v>
      </c>
      <c r="B15" s="26" t="s">
        <v>131</v>
      </c>
      <c r="C15" s="5">
        <v>6</v>
      </c>
    </row>
    <row r="16" spans="1:3" ht="12.75">
      <c r="A16" s="7" t="s">
        <v>132</v>
      </c>
      <c r="B16" s="26" t="s">
        <v>133</v>
      </c>
      <c r="C16" s="5">
        <v>5</v>
      </c>
    </row>
    <row r="17" spans="1:3" ht="12.75">
      <c r="A17" s="10"/>
      <c r="B17" s="10"/>
      <c r="C17" s="8"/>
    </row>
    <row r="18" spans="1:3" ht="12.75">
      <c r="A18" s="7" t="s">
        <v>134</v>
      </c>
      <c r="B18" s="26" t="s">
        <v>135</v>
      </c>
      <c r="C18" s="5">
        <v>5</v>
      </c>
    </row>
    <row r="19" spans="1:3" ht="12.75">
      <c r="A19" s="7" t="s">
        <v>571</v>
      </c>
      <c r="B19" s="26" t="s">
        <v>136</v>
      </c>
      <c r="C19" s="5">
        <v>4</v>
      </c>
    </row>
    <row r="20" spans="1:3" ht="12.75">
      <c r="A20" s="7" t="s">
        <v>137</v>
      </c>
      <c r="B20" s="26" t="s">
        <v>138</v>
      </c>
      <c r="C20" s="5">
        <v>7</v>
      </c>
    </row>
    <row r="21" spans="1:3" ht="12.75">
      <c r="A21" s="10"/>
      <c r="B21" s="26" t="s">
        <v>139</v>
      </c>
      <c r="C21" s="8"/>
    </row>
    <row r="22" spans="1:3" ht="12.75">
      <c r="A22" s="10"/>
      <c r="B22" s="10"/>
      <c r="C22" s="8"/>
    </row>
    <row r="23" spans="1:3" ht="12.75">
      <c r="A23" s="7" t="s">
        <v>140</v>
      </c>
      <c r="B23" s="26" t="s">
        <v>141</v>
      </c>
      <c r="C23" s="5">
        <v>3</v>
      </c>
    </row>
    <row r="24" spans="1:3" ht="12.75">
      <c r="A24" s="7" t="s">
        <v>142</v>
      </c>
      <c r="B24" s="26" t="s">
        <v>143</v>
      </c>
      <c r="C24" s="5">
        <v>3</v>
      </c>
    </row>
    <row r="25" spans="1:3" ht="12.75">
      <c r="A25" s="10"/>
      <c r="B25" s="10"/>
      <c r="C25" s="8"/>
    </row>
    <row r="26" spans="1:3" ht="12.75">
      <c r="A26" s="26" t="s">
        <v>144</v>
      </c>
      <c r="B26" s="26" t="s">
        <v>145</v>
      </c>
      <c r="C26" s="5">
        <v>416</v>
      </c>
    </row>
    <row r="27" spans="1:3" ht="12.75">
      <c r="A27" s="4" t="s">
        <v>146</v>
      </c>
      <c r="B27" s="33" t="s">
        <v>147</v>
      </c>
      <c r="C27" s="78"/>
    </row>
    <row r="28" spans="1:3" ht="24" customHeight="1">
      <c r="A28" s="122"/>
      <c r="B28" s="123" t="s">
        <v>301</v>
      </c>
      <c r="C28" s="113">
        <v>1168</v>
      </c>
    </row>
    <row r="30" spans="1:4" ht="27.75" customHeight="1">
      <c r="A30" s="170" t="s">
        <v>223</v>
      </c>
      <c r="B30" s="154"/>
      <c r="C30" s="154"/>
      <c r="D30" s="37"/>
    </row>
    <row r="32" spans="1:3" ht="25.5" customHeight="1">
      <c r="A32" s="160" t="s">
        <v>384</v>
      </c>
      <c r="B32" s="160"/>
      <c r="C32" s="160"/>
    </row>
  </sheetData>
  <mergeCells count="5">
    <mergeCell ref="A3:C3"/>
    <mergeCell ref="A2:C2"/>
    <mergeCell ref="A30:C30"/>
    <mergeCell ref="A32:C32"/>
    <mergeCell ref="A4:C4"/>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2:H91"/>
  <sheetViews>
    <sheetView workbookViewId="0" topLeftCell="A1">
      <selection activeCell="A2" sqref="A2:H4"/>
    </sheetView>
  </sheetViews>
  <sheetFormatPr defaultColWidth="7.69921875" defaultRowHeight="19.5"/>
  <cols>
    <col min="1" max="1" width="12.5" style="2" customWidth="1"/>
    <col min="2" max="16384" width="7.69921875" style="2" customWidth="1"/>
  </cols>
  <sheetData>
    <row r="2" spans="1:8" ht="12.75">
      <c r="A2" s="159" t="s">
        <v>230</v>
      </c>
      <c r="B2" s="159"/>
      <c r="C2" s="159"/>
      <c r="D2" s="159"/>
      <c r="E2" s="159"/>
      <c r="F2" s="159"/>
      <c r="G2" s="159"/>
      <c r="H2" s="159"/>
    </row>
    <row r="3" spans="1:8" ht="12.75">
      <c r="A3" s="159" t="s">
        <v>229</v>
      </c>
      <c r="B3" s="159"/>
      <c r="C3" s="159"/>
      <c r="D3" s="159"/>
      <c r="E3" s="159"/>
      <c r="F3" s="159"/>
      <c r="G3" s="159"/>
      <c r="H3" s="159"/>
    </row>
    <row r="4" spans="1:8" ht="12.75">
      <c r="A4" s="159" t="s">
        <v>304</v>
      </c>
      <c r="B4" s="159"/>
      <c r="C4" s="159"/>
      <c r="D4" s="159"/>
      <c r="E4" s="159"/>
      <c r="F4" s="159"/>
      <c r="G4" s="159"/>
      <c r="H4" s="159"/>
    </row>
    <row r="6" spans="1:8" ht="12.75">
      <c r="A6" s="162" t="s">
        <v>294</v>
      </c>
      <c r="B6" s="162" t="s">
        <v>301</v>
      </c>
      <c r="C6" s="168" t="s">
        <v>364</v>
      </c>
      <c r="D6" s="168"/>
      <c r="E6" s="168"/>
      <c r="F6" s="168" t="s">
        <v>365</v>
      </c>
      <c r="G6" s="168"/>
      <c r="H6" s="168"/>
    </row>
    <row r="7" spans="1:8" ht="12.75">
      <c r="A7" s="157"/>
      <c r="B7" s="157"/>
      <c r="C7" s="4" t="s">
        <v>366</v>
      </c>
      <c r="D7" s="4" t="s">
        <v>367</v>
      </c>
      <c r="E7" s="4" t="s">
        <v>299</v>
      </c>
      <c r="F7" s="4" t="s">
        <v>366</v>
      </c>
      <c r="G7" s="4" t="s">
        <v>367</v>
      </c>
      <c r="H7" s="4" t="s">
        <v>299</v>
      </c>
    </row>
    <row r="8" spans="1:8" ht="24" customHeight="1">
      <c r="A8" s="100" t="s">
        <v>310</v>
      </c>
      <c r="B8" s="31">
        <v>1168</v>
      </c>
      <c r="C8" s="31">
        <v>476</v>
      </c>
      <c r="D8" s="31">
        <v>222</v>
      </c>
      <c r="E8" s="31">
        <v>3</v>
      </c>
      <c r="F8" s="31">
        <v>323</v>
      </c>
      <c r="G8" s="31">
        <v>141</v>
      </c>
      <c r="H8" s="31">
        <v>2</v>
      </c>
    </row>
    <row r="9" spans="1:8" ht="12.75">
      <c r="A9" s="124" t="s">
        <v>337</v>
      </c>
      <c r="B9" s="5">
        <v>34</v>
      </c>
      <c r="C9" s="5">
        <v>10</v>
      </c>
      <c r="D9" s="5">
        <v>9</v>
      </c>
      <c r="E9" s="29" t="s">
        <v>369</v>
      </c>
      <c r="F9" s="5">
        <v>7</v>
      </c>
      <c r="G9" s="5">
        <v>8</v>
      </c>
      <c r="H9" s="29" t="s">
        <v>369</v>
      </c>
    </row>
    <row r="10" spans="1:8" ht="12.75">
      <c r="A10" s="124" t="s">
        <v>226</v>
      </c>
      <c r="B10" s="5">
        <v>14</v>
      </c>
      <c r="C10" s="5">
        <v>7</v>
      </c>
      <c r="D10" s="5">
        <v>3</v>
      </c>
      <c r="E10" s="29" t="s">
        <v>369</v>
      </c>
      <c r="F10" s="5">
        <v>1</v>
      </c>
      <c r="G10" s="5">
        <v>3</v>
      </c>
      <c r="H10" s="29" t="s">
        <v>369</v>
      </c>
    </row>
    <row r="11" spans="1:8" ht="12.75">
      <c r="A11" s="124" t="s">
        <v>227</v>
      </c>
      <c r="B11" s="5">
        <v>356</v>
      </c>
      <c r="C11" s="5">
        <v>158</v>
      </c>
      <c r="D11" s="5">
        <v>135</v>
      </c>
      <c r="E11" s="5">
        <v>1</v>
      </c>
      <c r="F11" s="5">
        <v>21</v>
      </c>
      <c r="G11" s="5">
        <v>41</v>
      </c>
      <c r="H11" s="29" t="s">
        <v>369</v>
      </c>
    </row>
    <row r="12" spans="1:8" ht="12.75">
      <c r="A12" s="124" t="s">
        <v>228</v>
      </c>
      <c r="B12" s="5">
        <v>198</v>
      </c>
      <c r="C12" s="5">
        <v>94</v>
      </c>
      <c r="D12" s="5">
        <v>39</v>
      </c>
      <c r="E12" s="5">
        <v>1</v>
      </c>
      <c r="F12" s="5">
        <v>35</v>
      </c>
      <c r="G12" s="5">
        <v>27</v>
      </c>
      <c r="H12" s="5">
        <v>2</v>
      </c>
    </row>
    <row r="13" spans="1:8" ht="12.75">
      <c r="A13" s="125" t="s">
        <v>115</v>
      </c>
      <c r="B13" s="13">
        <v>566</v>
      </c>
      <c r="C13" s="13">
        <v>207</v>
      </c>
      <c r="D13" s="13">
        <v>36</v>
      </c>
      <c r="E13" s="13">
        <v>1</v>
      </c>
      <c r="F13" s="13">
        <v>259</v>
      </c>
      <c r="G13" s="13">
        <v>62</v>
      </c>
      <c r="H13" s="99" t="s">
        <v>369</v>
      </c>
    </row>
    <row r="15" ht="12.75">
      <c r="A15" s="2" t="s">
        <v>384</v>
      </c>
    </row>
    <row r="66" ht="12.75">
      <c r="E66" s="1" t="s">
        <v>116</v>
      </c>
    </row>
    <row r="67" ht="12.75">
      <c r="D67" s="22" t="s">
        <v>117</v>
      </c>
    </row>
    <row r="68" ht="12.75">
      <c r="D68" s="22" t="s">
        <v>118</v>
      </c>
    </row>
    <row r="69" ht="12.75">
      <c r="D69" s="22" t="s">
        <v>333</v>
      </c>
    </row>
    <row r="71" spans="1:8" ht="12.75">
      <c r="A71" s="107" t="s">
        <v>305</v>
      </c>
      <c r="B71" s="107" t="s">
        <v>305</v>
      </c>
      <c r="C71" s="107" t="s">
        <v>305</v>
      </c>
      <c r="D71" s="107" t="s">
        <v>305</v>
      </c>
      <c r="E71" s="107" t="s">
        <v>305</v>
      </c>
      <c r="F71" s="107" t="s">
        <v>305</v>
      </c>
      <c r="G71" s="107" t="s">
        <v>305</v>
      </c>
      <c r="H71" s="107" t="s">
        <v>305</v>
      </c>
    </row>
    <row r="74" spans="1:8" ht="12.75">
      <c r="A74" s="1" t="s">
        <v>110</v>
      </c>
      <c r="B74" s="1" t="s">
        <v>308</v>
      </c>
      <c r="C74" s="107" t="s">
        <v>305</v>
      </c>
      <c r="D74" s="107" t="s">
        <v>305</v>
      </c>
      <c r="E74" s="107" t="s">
        <v>305</v>
      </c>
      <c r="F74" s="107" t="s">
        <v>305</v>
      </c>
      <c r="G74" s="107" t="s">
        <v>305</v>
      </c>
      <c r="H74" s="107" t="s">
        <v>305</v>
      </c>
    </row>
    <row r="76" spans="3:8" ht="12.75">
      <c r="C76" s="1" t="s">
        <v>306</v>
      </c>
      <c r="D76" s="1" t="s">
        <v>307</v>
      </c>
      <c r="E76" s="1" t="s">
        <v>111</v>
      </c>
      <c r="F76" s="1" t="s">
        <v>306</v>
      </c>
      <c r="G76" s="1" t="s">
        <v>307</v>
      </c>
      <c r="H76" s="1" t="s">
        <v>111</v>
      </c>
    </row>
    <row r="77" spans="1:8" ht="12.75">
      <c r="A77" s="107" t="s">
        <v>305</v>
      </c>
      <c r="B77" s="107" t="s">
        <v>305</v>
      </c>
      <c r="C77" s="107" t="s">
        <v>305</v>
      </c>
      <c r="D77" s="107" t="s">
        <v>305</v>
      </c>
      <c r="E77" s="107" t="s">
        <v>305</v>
      </c>
      <c r="F77" s="107" t="s">
        <v>305</v>
      </c>
      <c r="G77" s="107" t="s">
        <v>305</v>
      </c>
      <c r="H77" s="107" t="s">
        <v>305</v>
      </c>
    </row>
    <row r="79" spans="1:8" ht="12.75">
      <c r="A79" s="1" t="s">
        <v>310</v>
      </c>
      <c r="B79" s="23">
        <f>B8/9273429*100000</f>
        <v>12.595125276744989</v>
      </c>
      <c r="C79" s="23">
        <f>C8/3877789*100000</f>
        <v>12.275036109494353</v>
      </c>
      <c r="D79" s="23">
        <f>D8/577552*100000</f>
        <v>38.43809734881015</v>
      </c>
      <c r="E79" s="109" t="s">
        <v>586</v>
      </c>
      <c r="F79" s="23">
        <f>F8/4042123*100000</f>
        <v>7.990850352648843</v>
      </c>
      <c r="G79" s="23">
        <f>G8/650785*100000</f>
        <v>21.666141659687916</v>
      </c>
      <c r="H79" s="109" t="s">
        <v>586</v>
      </c>
    </row>
    <row r="80" spans="1:8" ht="12.75">
      <c r="A80" s="107" t="s">
        <v>305</v>
      </c>
      <c r="B80" s="111" t="s">
        <v>305</v>
      </c>
      <c r="C80" s="111" t="s">
        <v>305</v>
      </c>
      <c r="D80" s="111" t="s">
        <v>305</v>
      </c>
      <c r="E80" s="111" t="s">
        <v>305</v>
      </c>
      <c r="F80" s="111" t="s">
        <v>305</v>
      </c>
      <c r="G80" s="111" t="s">
        <v>305</v>
      </c>
      <c r="H80" s="111" t="s">
        <v>305</v>
      </c>
    </row>
    <row r="81" spans="2:8" ht="12.75">
      <c r="B81" s="23"/>
      <c r="C81" s="23"/>
      <c r="D81" s="23"/>
      <c r="E81" s="23"/>
      <c r="F81" s="23"/>
      <c r="G81" s="23"/>
      <c r="H81" s="23"/>
    </row>
    <row r="82" spans="1:8" ht="12.75">
      <c r="A82" s="1" t="s">
        <v>337</v>
      </c>
      <c r="B82" s="23">
        <f>B9/141897*100000</f>
        <v>23.961042164386843</v>
      </c>
      <c r="C82" s="23">
        <f>C9/57498*100000</f>
        <v>17.391909283801173</v>
      </c>
      <c r="D82" s="23">
        <f>D9/13029*100000</f>
        <v>69.07667510937141</v>
      </c>
      <c r="E82" s="109" t="s">
        <v>586</v>
      </c>
      <c r="F82" s="23">
        <f>F9/54894*100000</f>
        <v>12.751849018107626</v>
      </c>
      <c r="G82" s="23">
        <f>G9/12711*100000</f>
        <v>62.93761309102352</v>
      </c>
      <c r="H82" s="109" t="s">
        <v>586</v>
      </c>
    </row>
    <row r="83" spans="2:8" ht="12.75">
      <c r="B83" s="23"/>
      <c r="C83" s="23"/>
      <c r="D83" s="23"/>
      <c r="E83" s="23"/>
      <c r="F83" s="23"/>
      <c r="G83" s="23"/>
      <c r="H83" s="23"/>
    </row>
    <row r="84" spans="1:8" ht="12.75">
      <c r="A84" s="1" t="s">
        <v>112</v>
      </c>
      <c r="B84" s="23">
        <f>B10/(549868+674504+685290+715918)*100000</f>
        <v>0.5332155180950494</v>
      </c>
      <c r="C84" s="23">
        <f>C10/(229705+284659+288833)*100000</f>
        <v>0.8715171993919301</v>
      </c>
      <c r="D84" s="109" t="s">
        <v>586</v>
      </c>
      <c r="E84" s="109" t="s">
        <v>586</v>
      </c>
      <c r="F84" s="109" t="s">
        <v>586</v>
      </c>
      <c r="G84" s="109" t="s">
        <v>586</v>
      </c>
      <c r="H84" s="109" t="s">
        <v>586</v>
      </c>
    </row>
    <row r="85" spans="2:8" ht="12.75">
      <c r="B85" s="23"/>
      <c r="C85" s="23"/>
      <c r="D85" s="23"/>
      <c r="E85" s="23"/>
      <c r="F85" s="23"/>
      <c r="G85" s="23"/>
      <c r="H85" s="23"/>
    </row>
    <row r="86" spans="1:8" ht="12.75">
      <c r="A86" s="1" t="s">
        <v>113</v>
      </c>
      <c r="B86" s="23">
        <f>B11/(748791+777124+769328+712405+618085)*100000</f>
        <v>9.81870424545878</v>
      </c>
      <c r="C86" s="23">
        <f>C11/(302533+316864+330229+328425+305138+265817)*100000</f>
        <v>8.545131816770741</v>
      </c>
      <c r="D86" s="23">
        <f>D11/(54900+50724+46072+39603+32036)*100000</f>
        <v>60.44731009470078</v>
      </c>
      <c r="E86" s="109" t="s">
        <v>586</v>
      </c>
      <c r="F86" s="23">
        <f>F11/(309672+328502+328153+307113+270507)*100000</f>
        <v>1.3601503160406412</v>
      </c>
      <c r="G86" s="23">
        <f>G11/(57802+57813+55536+49186+40030)*100000</f>
        <v>15.747003268463361</v>
      </c>
      <c r="H86" s="109" t="s">
        <v>586</v>
      </c>
    </row>
    <row r="87" spans="2:8" ht="12.75">
      <c r="B87" s="23"/>
      <c r="C87" s="23"/>
      <c r="D87" s="23"/>
      <c r="E87" s="23"/>
      <c r="F87" s="23"/>
      <c r="G87" s="23"/>
      <c r="H87" s="23"/>
    </row>
    <row r="88" spans="1:8" ht="12.75">
      <c r="A88" s="1" t="s">
        <v>114</v>
      </c>
      <c r="B88" s="23">
        <f>B12/(516743+447492+419675+395836)*100000</f>
        <v>11.12518303173599</v>
      </c>
      <c r="C88" s="23">
        <f>C12/(222878+192824+179838+166813)*100000</f>
        <v>12.330245962172379</v>
      </c>
      <c r="D88" s="23">
        <f>D12/(25391+21431+19965+18431)*100000</f>
        <v>45.7649792297402</v>
      </c>
      <c r="E88" s="109" t="s">
        <v>586</v>
      </c>
      <c r="F88" s="23">
        <f>F12/(229593+201142+191303+185252)*100000</f>
        <v>4.3354928216626</v>
      </c>
      <c r="G88" s="23">
        <f>G12/(31699+27035+24886+22583)*100000</f>
        <v>25.423010649416682</v>
      </c>
      <c r="H88" s="109" t="s">
        <v>586</v>
      </c>
    </row>
    <row r="89" spans="2:8" ht="12.75">
      <c r="B89" s="23"/>
      <c r="C89" s="23"/>
      <c r="D89" s="23"/>
      <c r="E89" s="23"/>
      <c r="F89" s="23"/>
      <c r="G89" s="23"/>
      <c r="H89" s="23"/>
    </row>
    <row r="90" spans="1:8" ht="12.75">
      <c r="A90" s="1" t="s">
        <v>115</v>
      </c>
      <c r="B90" s="23">
        <f>B13/(351598+284528+207499+132794+124054)*100000</f>
        <v>51.43242950985621</v>
      </c>
      <c r="C90" s="23">
        <f>C13/(143454+110208+74674+43198+34201)*100000</f>
        <v>51.018521941661426</v>
      </c>
      <c r="D90" s="23">
        <f>D13/(15398+11419+7544+4323+3521)*100000</f>
        <v>85.29795047980097</v>
      </c>
      <c r="E90" s="109" t="s">
        <v>586</v>
      </c>
      <c r="F90" s="23">
        <f>F13/(171146+145616+112842+77464+78542)*100000</f>
        <v>44.22738682741073</v>
      </c>
      <c r="G90" s="23">
        <f>G13/(19477+15680+11294+7056+6817)*100000</f>
        <v>102.77833034944632</v>
      </c>
      <c r="H90" s="109" t="s">
        <v>586</v>
      </c>
    </row>
    <row r="91" spans="1:8" ht="12.75">
      <c r="A91" s="107" t="s">
        <v>305</v>
      </c>
      <c r="B91" s="107" t="s">
        <v>305</v>
      </c>
      <c r="C91" s="107" t="s">
        <v>305</v>
      </c>
      <c r="D91" s="107" t="s">
        <v>305</v>
      </c>
      <c r="E91" s="107" t="s">
        <v>305</v>
      </c>
      <c r="F91" s="107" t="s">
        <v>305</v>
      </c>
      <c r="G91" s="107" t="s">
        <v>305</v>
      </c>
      <c r="H91" s="107" t="s">
        <v>305</v>
      </c>
    </row>
  </sheetData>
  <mergeCells count="7">
    <mergeCell ref="A4:H4"/>
    <mergeCell ref="A3:H3"/>
    <mergeCell ref="A2:H2"/>
    <mergeCell ref="F6:H6"/>
    <mergeCell ref="C6:E6"/>
    <mergeCell ref="B6:B7"/>
    <mergeCell ref="A6:A7"/>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2:H91"/>
  <sheetViews>
    <sheetView workbookViewId="0" topLeftCell="A1">
      <selection activeCell="A2" sqref="A2:H4"/>
    </sheetView>
  </sheetViews>
  <sheetFormatPr defaultColWidth="7.69921875" defaultRowHeight="19.5"/>
  <cols>
    <col min="1" max="1" width="12.5" style="2" customWidth="1"/>
    <col min="2" max="16384" width="7.69921875" style="2" customWidth="1"/>
  </cols>
  <sheetData>
    <row r="2" spans="1:8" ht="12.75">
      <c r="A2" s="159" t="s">
        <v>231</v>
      </c>
      <c r="B2" s="159"/>
      <c r="C2" s="159"/>
      <c r="D2" s="159"/>
      <c r="E2" s="159"/>
      <c r="F2" s="159"/>
      <c r="G2" s="159"/>
      <c r="H2" s="159"/>
    </row>
    <row r="3" spans="1:8" ht="12.75">
      <c r="A3" s="159" t="s">
        <v>232</v>
      </c>
      <c r="B3" s="159"/>
      <c r="C3" s="159"/>
      <c r="D3" s="159"/>
      <c r="E3" s="159"/>
      <c r="F3" s="159"/>
      <c r="G3" s="159"/>
      <c r="H3" s="159"/>
    </row>
    <row r="4" spans="1:8" ht="12.75">
      <c r="A4" s="159" t="s">
        <v>304</v>
      </c>
      <c r="B4" s="159"/>
      <c r="C4" s="159"/>
      <c r="D4" s="159"/>
      <c r="E4" s="159"/>
      <c r="F4" s="159"/>
      <c r="G4" s="159"/>
      <c r="H4" s="159"/>
    </row>
    <row r="6" spans="1:8" ht="12.75">
      <c r="A6" s="162" t="s">
        <v>294</v>
      </c>
      <c r="B6" s="162" t="s">
        <v>301</v>
      </c>
      <c r="C6" s="168" t="s">
        <v>364</v>
      </c>
      <c r="D6" s="168"/>
      <c r="E6" s="168"/>
      <c r="F6" s="168" t="s">
        <v>365</v>
      </c>
      <c r="G6" s="168"/>
      <c r="H6" s="168"/>
    </row>
    <row r="7" spans="1:8" ht="12.75">
      <c r="A7" s="157"/>
      <c r="B7" s="157"/>
      <c r="C7" s="4" t="s">
        <v>366</v>
      </c>
      <c r="D7" s="4" t="s">
        <v>367</v>
      </c>
      <c r="E7" s="4" t="s">
        <v>299</v>
      </c>
      <c r="F7" s="4" t="s">
        <v>366</v>
      </c>
      <c r="G7" s="4" t="s">
        <v>367</v>
      </c>
      <c r="H7" s="4" t="s">
        <v>299</v>
      </c>
    </row>
    <row r="8" spans="1:8" ht="24" customHeight="1">
      <c r="A8" s="100" t="s">
        <v>310</v>
      </c>
      <c r="B8" s="46">
        <v>12.6</v>
      </c>
      <c r="C8" s="46">
        <v>12.3</v>
      </c>
      <c r="D8" s="46">
        <v>38.4</v>
      </c>
      <c r="E8" s="126" t="s">
        <v>516</v>
      </c>
      <c r="F8" s="46">
        <v>8</v>
      </c>
      <c r="G8" s="46">
        <v>21.7</v>
      </c>
      <c r="H8" s="126" t="s">
        <v>516</v>
      </c>
    </row>
    <row r="9" spans="1:8" ht="12.75">
      <c r="A9" s="124" t="s">
        <v>337</v>
      </c>
      <c r="B9" s="6">
        <v>24</v>
      </c>
      <c r="C9" s="6">
        <v>17.4</v>
      </c>
      <c r="D9" s="6">
        <v>69.1</v>
      </c>
      <c r="E9" s="102" t="s">
        <v>516</v>
      </c>
      <c r="F9" s="6">
        <v>12.8</v>
      </c>
      <c r="G9" s="6">
        <v>62.9</v>
      </c>
      <c r="H9" s="102" t="s">
        <v>516</v>
      </c>
    </row>
    <row r="10" spans="1:8" ht="12.75">
      <c r="A10" s="124" t="s">
        <v>226</v>
      </c>
      <c r="B10" s="6">
        <v>0.5</v>
      </c>
      <c r="C10" s="6">
        <v>0.9</v>
      </c>
      <c r="D10" s="102" t="s">
        <v>516</v>
      </c>
      <c r="E10" s="102" t="s">
        <v>516</v>
      </c>
      <c r="F10" s="102" t="s">
        <v>516</v>
      </c>
      <c r="G10" s="102" t="s">
        <v>516</v>
      </c>
      <c r="H10" s="102" t="s">
        <v>516</v>
      </c>
    </row>
    <row r="11" spans="1:8" ht="12.75">
      <c r="A11" s="124" t="s">
        <v>227</v>
      </c>
      <c r="B11" s="6">
        <v>9.8</v>
      </c>
      <c r="C11" s="6">
        <v>8.5</v>
      </c>
      <c r="D11" s="6">
        <v>60.4</v>
      </c>
      <c r="E11" s="102" t="s">
        <v>516</v>
      </c>
      <c r="F11" s="6">
        <v>1.4</v>
      </c>
      <c r="G11" s="6">
        <v>15.7</v>
      </c>
      <c r="H11" s="102" t="s">
        <v>516</v>
      </c>
    </row>
    <row r="12" spans="1:8" ht="12.75">
      <c r="A12" s="124" t="s">
        <v>228</v>
      </c>
      <c r="B12" s="6">
        <v>11.1</v>
      </c>
      <c r="C12" s="6">
        <v>12.3</v>
      </c>
      <c r="D12" s="6">
        <v>45.8</v>
      </c>
      <c r="E12" s="102" t="s">
        <v>516</v>
      </c>
      <c r="F12" s="6">
        <v>4.3</v>
      </c>
      <c r="G12" s="6">
        <v>25.4</v>
      </c>
      <c r="H12" s="102" t="s">
        <v>516</v>
      </c>
    </row>
    <row r="13" spans="1:8" ht="12.75">
      <c r="A13" s="125" t="s">
        <v>115</v>
      </c>
      <c r="B13" s="15">
        <v>51.4</v>
      </c>
      <c r="C13" s="15">
        <v>51</v>
      </c>
      <c r="D13" s="15">
        <v>85.3</v>
      </c>
      <c r="E13" s="92" t="s">
        <v>516</v>
      </c>
      <c r="F13" s="15">
        <v>44.2</v>
      </c>
      <c r="G13" s="15">
        <v>102.8</v>
      </c>
      <c r="H13" s="92" t="s">
        <v>516</v>
      </c>
    </row>
    <row r="15" ht="12.75">
      <c r="A15" s="2" t="s">
        <v>384</v>
      </c>
    </row>
    <row r="66" ht="12.75">
      <c r="E66" s="1" t="s">
        <v>116</v>
      </c>
    </row>
    <row r="67" ht="12.75">
      <c r="D67" s="22" t="s">
        <v>117</v>
      </c>
    </row>
    <row r="68" ht="12.75">
      <c r="D68" s="22" t="s">
        <v>118</v>
      </c>
    </row>
    <row r="69" ht="12.75">
      <c r="D69" s="22" t="s">
        <v>333</v>
      </c>
    </row>
    <row r="71" spans="1:8" ht="12.75">
      <c r="A71" s="107" t="s">
        <v>305</v>
      </c>
      <c r="B71" s="107" t="s">
        <v>305</v>
      </c>
      <c r="C71" s="107" t="s">
        <v>305</v>
      </c>
      <c r="D71" s="107" t="s">
        <v>305</v>
      </c>
      <c r="E71" s="107" t="s">
        <v>305</v>
      </c>
      <c r="F71" s="107" t="s">
        <v>305</v>
      </c>
      <c r="G71" s="107" t="s">
        <v>305</v>
      </c>
      <c r="H71" s="107" t="s">
        <v>305</v>
      </c>
    </row>
    <row r="74" spans="1:8" ht="12.75">
      <c r="A74" s="1" t="s">
        <v>110</v>
      </c>
      <c r="B74" s="1" t="s">
        <v>308</v>
      </c>
      <c r="C74" s="107" t="s">
        <v>305</v>
      </c>
      <c r="D74" s="107" t="s">
        <v>305</v>
      </c>
      <c r="E74" s="107" t="s">
        <v>305</v>
      </c>
      <c r="F74" s="107" t="s">
        <v>305</v>
      </c>
      <c r="G74" s="107" t="s">
        <v>305</v>
      </c>
      <c r="H74" s="107" t="s">
        <v>305</v>
      </c>
    </row>
    <row r="76" spans="3:8" ht="12.75">
      <c r="C76" s="1" t="s">
        <v>306</v>
      </c>
      <c r="D76" s="1" t="s">
        <v>307</v>
      </c>
      <c r="E76" s="1" t="s">
        <v>111</v>
      </c>
      <c r="F76" s="1" t="s">
        <v>306</v>
      </c>
      <c r="G76" s="1" t="s">
        <v>307</v>
      </c>
      <c r="H76" s="1" t="s">
        <v>111</v>
      </c>
    </row>
    <row r="77" spans="1:8" ht="12.75">
      <c r="A77" s="107" t="s">
        <v>305</v>
      </c>
      <c r="B77" s="107" t="s">
        <v>305</v>
      </c>
      <c r="C77" s="107" t="s">
        <v>305</v>
      </c>
      <c r="D77" s="107" t="s">
        <v>305</v>
      </c>
      <c r="E77" s="107" t="s">
        <v>305</v>
      </c>
      <c r="F77" s="107" t="s">
        <v>305</v>
      </c>
      <c r="G77" s="107" t="s">
        <v>305</v>
      </c>
      <c r="H77" s="107" t="s">
        <v>305</v>
      </c>
    </row>
    <row r="79" spans="1:8" ht="12.75">
      <c r="A79" s="1" t="s">
        <v>310</v>
      </c>
      <c r="B79" s="23">
        <f>B8/9273429*100000</f>
        <v>0.13587207062242024</v>
      </c>
      <c r="C79" s="23">
        <f>C8/3877789*100000</f>
        <v>0.31719105913189194</v>
      </c>
      <c r="D79" s="23">
        <f>D8/577552*100000</f>
        <v>6.648751973848243</v>
      </c>
      <c r="E79" s="109" t="s">
        <v>586</v>
      </c>
      <c r="F79" s="23">
        <f>F8/4042123*100000</f>
        <v>0.19791579820802088</v>
      </c>
      <c r="G79" s="23">
        <f>G8/650785*100000</f>
        <v>3.3344345674838847</v>
      </c>
      <c r="H79" s="109" t="s">
        <v>586</v>
      </c>
    </row>
    <row r="80" spans="1:8" ht="12.75">
      <c r="A80" s="107" t="s">
        <v>305</v>
      </c>
      <c r="B80" s="111" t="s">
        <v>305</v>
      </c>
      <c r="C80" s="111" t="s">
        <v>305</v>
      </c>
      <c r="D80" s="111" t="s">
        <v>305</v>
      </c>
      <c r="E80" s="111" t="s">
        <v>305</v>
      </c>
      <c r="F80" s="111" t="s">
        <v>305</v>
      </c>
      <c r="G80" s="111" t="s">
        <v>305</v>
      </c>
      <c r="H80" s="111" t="s">
        <v>305</v>
      </c>
    </row>
    <row r="81" spans="2:8" ht="12.75">
      <c r="B81" s="23"/>
      <c r="C81" s="23"/>
      <c r="D81" s="23"/>
      <c r="E81" s="23"/>
      <c r="F81" s="23"/>
      <c r="G81" s="23"/>
      <c r="H81" s="23"/>
    </row>
    <row r="82" spans="1:8" ht="12.75">
      <c r="A82" s="1" t="s">
        <v>337</v>
      </c>
      <c r="B82" s="23">
        <f>B9/141897*100000</f>
        <v>16.913676821920124</v>
      </c>
      <c r="C82" s="23">
        <f>C9/57498*100000</f>
        <v>30.261922153814044</v>
      </c>
      <c r="D82" s="23">
        <f>D9/13029*100000</f>
        <v>530.3553611175071</v>
      </c>
      <c r="E82" s="109" t="s">
        <v>586</v>
      </c>
      <c r="F82" s="23">
        <f>F9/54894*100000</f>
        <v>23.31766677596823</v>
      </c>
      <c r="G82" s="23">
        <f>G9/12711*100000</f>
        <v>494.84698292817245</v>
      </c>
      <c r="H82" s="109" t="s">
        <v>586</v>
      </c>
    </row>
    <row r="83" spans="2:8" ht="12.75">
      <c r="B83" s="23"/>
      <c r="C83" s="23"/>
      <c r="D83" s="23"/>
      <c r="E83" s="23"/>
      <c r="F83" s="23"/>
      <c r="G83" s="23"/>
      <c r="H83" s="23"/>
    </row>
    <row r="84" spans="1:8" ht="12.75">
      <c r="A84" s="1" t="s">
        <v>112</v>
      </c>
      <c r="B84" s="23">
        <f>B10/(549868+674504+685290+715918)*100000</f>
        <v>0.01904341136053748</v>
      </c>
      <c r="C84" s="23">
        <f>C10/(229705+284659+288833)*100000</f>
        <v>0.112052211350391</v>
      </c>
      <c r="D84" s="109" t="s">
        <v>586</v>
      </c>
      <c r="E84" s="109" t="s">
        <v>586</v>
      </c>
      <c r="F84" s="109" t="s">
        <v>586</v>
      </c>
      <c r="G84" s="109" t="s">
        <v>586</v>
      </c>
      <c r="H84" s="109" t="s">
        <v>586</v>
      </c>
    </row>
    <row r="85" spans="2:8" ht="12.75">
      <c r="B85" s="23"/>
      <c r="C85" s="23"/>
      <c r="D85" s="23"/>
      <c r="E85" s="23"/>
      <c r="F85" s="23"/>
      <c r="G85" s="23"/>
      <c r="H85" s="23"/>
    </row>
    <row r="86" spans="1:8" ht="12.75">
      <c r="A86" s="1" t="s">
        <v>113</v>
      </c>
      <c r="B86" s="23">
        <f>B11/(748791+777124+769328+712405+618085)*100000</f>
        <v>0.2702901730491462</v>
      </c>
      <c r="C86" s="23">
        <f>C11/(302533+316864+330229+328425+305138+265817)*100000</f>
        <v>0.4597064584971601</v>
      </c>
      <c r="D86" s="23">
        <f>D11/(54900+50724+46072+39603+32036)*100000</f>
        <v>27.044574294221682</v>
      </c>
      <c r="E86" s="109" t="s">
        <v>586</v>
      </c>
      <c r="F86" s="23">
        <f>F11/(309672+328502+328153+307113+270507)*100000</f>
        <v>0.09067668773604275</v>
      </c>
      <c r="G86" s="23">
        <f>G11/(57802+57813+55536+49186+40030)*100000</f>
        <v>6.029950032070116</v>
      </c>
      <c r="H86" s="109" t="s">
        <v>586</v>
      </c>
    </row>
    <row r="87" spans="2:8" ht="12.75">
      <c r="B87" s="23"/>
      <c r="C87" s="23"/>
      <c r="D87" s="23"/>
      <c r="E87" s="23"/>
      <c r="F87" s="23"/>
      <c r="G87" s="23"/>
      <c r="H87" s="23"/>
    </row>
    <row r="88" spans="1:8" ht="12.75">
      <c r="A88" s="1" t="s">
        <v>114</v>
      </c>
      <c r="B88" s="23">
        <f>B12/(516743+447492+419675+395836)*100000</f>
        <v>0.6236845032942903</v>
      </c>
      <c r="C88" s="23">
        <f>C12/(222878+192824+179838+166813)*100000</f>
        <v>1.6134258014331944</v>
      </c>
      <c r="D88" s="23">
        <f>D12/(25391+21431+19965+18431)*100000</f>
        <v>53.744514069797454</v>
      </c>
      <c r="E88" s="109" t="s">
        <v>586</v>
      </c>
      <c r="F88" s="23">
        <f>F12/(229593+201142+191303+185252)*100000</f>
        <v>0.5326462609471193</v>
      </c>
      <c r="G88" s="23">
        <f>G12/(31699+27035+24886+22583)*100000</f>
        <v>23.91646187019199</v>
      </c>
      <c r="H88" s="109" t="s">
        <v>586</v>
      </c>
    </row>
    <row r="89" spans="2:8" ht="12.75">
      <c r="B89" s="23"/>
      <c r="C89" s="23"/>
      <c r="D89" s="23"/>
      <c r="E89" s="23"/>
      <c r="F89" s="23"/>
      <c r="G89" s="23"/>
      <c r="H89" s="23"/>
    </row>
    <row r="90" spans="1:8" ht="12.75">
      <c r="A90" s="1" t="s">
        <v>115</v>
      </c>
      <c r="B90" s="23">
        <f>B13/(351598+284528+207499+132794+124054)*100000</f>
        <v>4.670718863615917</v>
      </c>
      <c r="C90" s="23">
        <f>C13/(143454+110208+74674+43198+34201)*100000</f>
        <v>12.569780768235423</v>
      </c>
      <c r="D90" s="23">
        <f>D13/(15398+11419+7544+4323+3521)*100000</f>
        <v>202.10875488686173</v>
      </c>
      <c r="E90" s="109" t="s">
        <v>586</v>
      </c>
      <c r="F90" s="23">
        <f>F13/(171146+145616+112842+77464+78542)*100000</f>
        <v>7.547685319581292</v>
      </c>
      <c r="G90" s="23">
        <f>G13/(19477+15680+11294+7056+6817)*100000</f>
        <v>170.41310257940455</v>
      </c>
      <c r="H90" s="109" t="s">
        <v>586</v>
      </c>
    </row>
    <row r="91" spans="1:8" ht="12.75">
      <c r="A91" s="107" t="s">
        <v>305</v>
      </c>
      <c r="B91" s="107" t="s">
        <v>305</v>
      </c>
      <c r="C91" s="107" t="s">
        <v>305</v>
      </c>
      <c r="D91" s="107" t="s">
        <v>305</v>
      </c>
      <c r="E91" s="107" t="s">
        <v>305</v>
      </c>
      <c r="F91" s="107" t="s">
        <v>305</v>
      </c>
      <c r="G91" s="107" t="s">
        <v>305</v>
      </c>
      <c r="H91" s="107" t="s">
        <v>305</v>
      </c>
    </row>
  </sheetData>
  <mergeCells count="7">
    <mergeCell ref="A4:H4"/>
    <mergeCell ref="A3:H3"/>
    <mergeCell ref="A2:H2"/>
    <mergeCell ref="F6:H6"/>
    <mergeCell ref="C6:E6"/>
    <mergeCell ref="B6:B7"/>
    <mergeCell ref="A6:A7"/>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2:C22"/>
  <sheetViews>
    <sheetView workbookViewId="0" topLeftCell="A1">
      <selection activeCell="A2" sqref="A2:B4"/>
    </sheetView>
  </sheetViews>
  <sheetFormatPr defaultColWidth="7.69921875" defaultRowHeight="19.5"/>
  <cols>
    <col min="1" max="1" width="24.5" style="2" customWidth="1"/>
    <col min="2" max="3" width="8.5" style="2" customWidth="1"/>
    <col min="4" max="4" width="1.2890625" style="2" customWidth="1"/>
    <col min="5" max="5" width="7.69921875" style="2" customWidth="1"/>
    <col min="6" max="6" width="1.2890625" style="2" customWidth="1"/>
    <col min="7" max="7" width="7.69921875" style="2" customWidth="1"/>
    <col min="8" max="8" width="1.2890625" style="2" customWidth="1"/>
    <col min="9" max="9" width="7.69921875" style="2" customWidth="1"/>
    <col min="10" max="10" width="1.2890625" style="2" customWidth="1"/>
    <col min="11" max="11" width="8.5" style="2" customWidth="1"/>
    <col min="12" max="16384" width="7.69921875" style="2" customWidth="1"/>
  </cols>
  <sheetData>
    <row r="2" spans="1:3" ht="12.75">
      <c r="A2" s="159" t="s">
        <v>233</v>
      </c>
      <c r="B2" s="159"/>
      <c r="C2" s="38"/>
    </row>
    <row r="3" spans="1:2" ht="12.75">
      <c r="A3" s="159" t="s">
        <v>234</v>
      </c>
      <c r="B3" s="159"/>
    </row>
    <row r="4" spans="1:2" ht="12.75">
      <c r="A4" s="159" t="s">
        <v>304</v>
      </c>
      <c r="B4" s="159"/>
    </row>
    <row r="5" ht="12.75">
      <c r="B5" s="1"/>
    </row>
    <row r="6" spans="1:2" ht="25.5">
      <c r="A6" s="51" t="s">
        <v>453</v>
      </c>
      <c r="B6" s="34" t="s">
        <v>684</v>
      </c>
    </row>
    <row r="7" spans="1:2" ht="12.75">
      <c r="A7" s="26" t="s">
        <v>749</v>
      </c>
      <c r="B7" s="5">
        <v>50</v>
      </c>
    </row>
    <row r="8" spans="1:2" ht="12.75">
      <c r="A8" s="26" t="s">
        <v>746</v>
      </c>
      <c r="B8" s="5">
        <v>38</v>
      </c>
    </row>
    <row r="9" spans="1:2" ht="12.75">
      <c r="A9" s="26" t="s">
        <v>751</v>
      </c>
      <c r="B9" s="5">
        <v>24</v>
      </c>
    </row>
    <row r="10" spans="1:2" ht="12.75">
      <c r="A10" s="10"/>
      <c r="B10" s="5"/>
    </row>
    <row r="11" spans="1:2" ht="12.75">
      <c r="A11" s="26" t="s">
        <v>752</v>
      </c>
      <c r="B11" s="5">
        <v>7</v>
      </c>
    </row>
    <row r="12" spans="1:2" ht="12.75">
      <c r="A12" s="26" t="s">
        <v>747</v>
      </c>
      <c r="B12" s="5">
        <v>6</v>
      </c>
    </row>
    <row r="13" spans="1:2" ht="12.75">
      <c r="A13" s="26" t="s">
        <v>753</v>
      </c>
      <c r="B13" s="5">
        <v>3</v>
      </c>
    </row>
    <row r="14" spans="1:2" ht="11.25" customHeight="1">
      <c r="A14" s="10"/>
      <c r="B14" s="5"/>
    </row>
    <row r="15" spans="1:2" ht="12.75">
      <c r="A15" s="26" t="s">
        <v>750</v>
      </c>
      <c r="B15" s="5">
        <v>3</v>
      </c>
    </row>
    <row r="16" spans="1:2" ht="12.75">
      <c r="A16" s="26" t="s">
        <v>748</v>
      </c>
      <c r="B16" s="5">
        <v>1</v>
      </c>
    </row>
    <row r="17" spans="1:2" ht="12.75">
      <c r="A17" s="26" t="s">
        <v>754</v>
      </c>
      <c r="B17" s="5">
        <v>14</v>
      </c>
    </row>
    <row r="18" spans="1:2" ht="12.75">
      <c r="A18" s="10"/>
      <c r="B18" s="5"/>
    </row>
    <row r="19" spans="1:2" ht="12.75">
      <c r="A19" s="26" t="s">
        <v>755</v>
      </c>
      <c r="B19" s="5">
        <v>2</v>
      </c>
    </row>
    <row r="20" spans="1:2" ht="24" customHeight="1">
      <c r="A20" s="35" t="s">
        <v>301</v>
      </c>
      <c r="B20" s="31">
        <v>148</v>
      </c>
    </row>
    <row r="22" spans="1:2" ht="25.5" customHeight="1">
      <c r="A22" s="160" t="s">
        <v>384</v>
      </c>
      <c r="B22" s="160"/>
    </row>
  </sheetData>
  <mergeCells count="4">
    <mergeCell ref="A22:B22"/>
    <mergeCell ref="A4:B4"/>
    <mergeCell ref="A3:B3"/>
    <mergeCell ref="A2:B2"/>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F29"/>
  <sheetViews>
    <sheetView workbookViewId="0" topLeftCell="A1">
      <selection activeCell="B2" sqref="B2:B4"/>
    </sheetView>
  </sheetViews>
  <sheetFormatPr defaultColWidth="7.69921875" defaultRowHeight="19.5"/>
  <cols>
    <col min="1" max="1" width="8.5" style="2" customWidth="1"/>
    <col min="2" max="2" width="34.09765625" style="2" customWidth="1"/>
    <col min="3" max="3" width="5.296875" style="2" customWidth="1"/>
    <col min="4" max="4" width="4.5" style="2" customWidth="1"/>
    <col min="5" max="5" width="7.69921875" style="2" customWidth="1"/>
    <col min="6" max="6" width="8.5" style="2" customWidth="1"/>
    <col min="7" max="16384" width="7.69921875" style="2" customWidth="1"/>
  </cols>
  <sheetData>
    <row r="1" ht="12.75">
      <c r="A1" s="38"/>
    </row>
    <row r="2" spans="2:6" ht="12.75">
      <c r="B2" s="22" t="s">
        <v>236</v>
      </c>
      <c r="F2" s="38"/>
    </row>
    <row r="3" ht="12.75">
      <c r="B3" s="22" t="s">
        <v>148</v>
      </c>
    </row>
    <row r="4" ht="12.75">
      <c r="B4" s="22" t="s">
        <v>88</v>
      </c>
    </row>
    <row r="6" spans="1:4" ht="38.25">
      <c r="A6" s="34" t="s">
        <v>221</v>
      </c>
      <c r="B6" s="51" t="s">
        <v>460</v>
      </c>
      <c r="C6" s="34" t="s">
        <v>684</v>
      </c>
      <c r="D6" s="127" t="s">
        <v>235</v>
      </c>
    </row>
    <row r="7" spans="1:4" ht="12.75">
      <c r="A7" s="41"/>
      <c r="B7" s="41"/>
      <c r="C7" s="41"/>
      <c r="D7" s="41"/>
    </row>
    <row r="8" spans="1:4" ht="12.75">
      <c r="A8" s="7" t="s">
        <v>149</v>
      </c>
      <c r="B8" s="26" t="s">
        <v>150</v>
      </c>
      <c r="C8" s="5">
        <v>27</v>
      </c>
      <c r="D8" s="6">
        <v>18.243243243243242</v>
      </c>
    </row>
    <row r="9" spans="1:4" ht="12.75">
      <c r="A9" s="7" t="s">
        <v>151</v>
      </c>
      <c r="B9" s="26" t="s">
        <v>152</v>
      </c>
      <c r="C9" s="5">
        <v>22</v>
      </c>
      <c r="D9" s="6">
        <v>14.864864864864865</v>
      </c>
    </row>
    <row r="10" spans="1:4" ht="12.75">
      <c r="A10" s="7" t="s">
        <v>153</v>
      </c>
      <c r="B10" s="26" t="s">
        <v>154</v>
      </c>
      <c r="C10" s="5">
        <v>22</v>
      </c>
      <c r="D10" s="6">
        <v>14.864864864864865</v>
      </c>
    </row>
    <row r="11" spans="1:4" ht="12.75">
      <c r="A11" s="7" t="s">
        <v>155</v>
      </c>
      <c r="B11" s="26" t="s">
        <v>758</v>
      </c>
      <c r="C11" s="5">
        <v>19</v>
      </c>
      <c r="D11" s="6">
        <v>12.837837837837837</v>
      </c>
    </row>
    <row r="12" spans="1:4" ht="12.75">
      <c r="A12" s="7" t="s">
        <v>156</v>
      </c>
      <c r="B12" s="26" t="s">
        <v>794</v>
      </c>
      <c r="C12" s="5">
        <v>10</v>
      </c>
      <c r="D12" s="6">
        <v>6.756756756756757</v>
      </c>
    </row>
    <row r="13" spans="1:4" ht="12.75">
      <c r="A13" s="10"/>
      <c r="B13" s="10"/>
      <c r="C13" s="5"/>
      <c r="D13" s="6"/>
    </row>
    <row r="14" spans="1:4" ht="12.75">
      <c r="A14" s="7" t="s">
        <v>157</v>
      </c>
      <c r="B14" s="26" t="s">
        <v>158</v>
      </c>
      <c r="C14" s="5">
        <v>2</v>
      </c>
      <c r="D14" s="6">
        <v>1.3513513513513513</v>
      </c>
    </row>
    <row r="15" spans="1:4" ht="12.75">
      <c r="A15" s="7" t="s">
        <v>159</v>
      </c>
      <c r="B15" s="26" t="s">
        <v>787</v>
      </c>
      <c r="C15" s="5">
        <v>7</v>
      </c>
      <c r="D15" s="6">
        <v>4.72972972972973</v>
      </c>
    </row>
    <row r="16" spans="1:4" ht="12.75">
      <c r="A16" s="7" t="s">
        <v>160</v>
      </c>
      <c r="B16" s="26" t="s">
        <v>785</v>
      </c>
      <c r="C16" s="5">
        <v>2</v>
      </c>
      <c r="D16" s="6">
        <v>1.3513513513513513</v>
      </c>
    </row>
    <row r="17" spans="1:4" ht="12.75">
      <c r="A17" s="7" t="s">
        <v>161</v>
      </c>
      <c r="B17" s="26" t="s">
        <v>162</v>
      </c>
      <c r="C17" s="5">
        <v>7</v>
      </c>
      <c r="D17" s="6">
        <v>4.72972972972973</v>
      </c>
    </row>
    <row r="18" spans="1:4" ht="12.75">
      <c r="A18" s="7" t="s">
        <v>163</v>
      </c>
      <c r="B18" s="26" t="s">
        <v>164</v>
      </c>
      <c r="C18" s="5">
        <v>3</v>
      </c>
      <c r="D18" s="6">
        <v>2.027027027027027</v>
      </c>
    </row>
    <row r="19" spans="1:4" ht="12.75">
      <c r="A19" s="10"/>
      <c r="B19" s="10"/>
      <c r="C19" s="5"/>
      <c r="D19" s="6"/>
    </row>
    <row r="20" spans="1:4" ht="12.75">
      <c r="A20" s="7" t="s">
        <v>165</v>
      </c>
      <c r="B20" s="26" t="s">
        <v>166</v>
      </c>
      <c r="C20" s="5">
        <v>1</v>
      </c>
      <c r="D20" s="6">
        <v>0.6756756756756757</v>
      </c>
    </row>
    <row r="21" spans="1:4" ht="12.75">
      <c r="A21" s="7" t="s">
        <v>167</v>
      </c>
      <c r="B21" s="26" t="s">
        <v>783</v>
      </c>
      <c r="C21" s="5">
        <v>8</v>
      </c>
      <c r="D21" s="6">
        <v>5.405405405405405</v>
      </c>
    </row>
    <row r="22" spans="1:4" ht="12.75">
      <c r="A22" s="7" t="s">
        <v>168</v>
      </c>
      <c r="B22" s="26" t="s">
        <v>169</v>
      </c>
      <c r="C22" s="5">
        <v>0</v>
      </c>
      <c r="D22" s="6">
        <v>0</v>
      </c>
    </row>
    <row r="23" spans="1:4" ht="12.75">
      <c r="A23" s="7" t="s">
        <v>170</v>
      </c>
      <c r="B23" s="26" t="s">
        <v>171</v>
      </c>
      <c r="C23" s="5">
        <v>7</v>
      </c>
      <c r="D23" s="6">
        <v>4.72972972972973</v>
      </c>
    </row>
    <row r="24" spans="1:4" ht="12.75">
      <c r="A24" s="10"/>
      <c r="B24" s="10"/>
      <c r="C24" s="5"/>
      <c r="D24" s="6"/>
    </row>
    <row r="25" spans="1:4" ht="12.75">
      <c r="A25" s="26" t="s">
        <v>144</v>
      </c>
      <c r="B25" s="10"/>
      <c r="C25" s="5"/>
      <c r="D25" s="6"/>
    </row>
    <row r="26" spans="1:4" ht="12.75">
      <c r="A26" s="4" t="s">
        <v>172</v>
      </c>
      <c r="B26" s="33" t="s">
        <v>763</v>
      </c>
      <c r="C26" s="13">
        <v>11</v>
      </c>
      <c r="D26" s="15">
        <v>7.4324324324324325</v>
      </c>
    </row>
    <row r="27" spans="1:4" ht="24" customHeight="1">
      <c r="A27" s="42"/>
      <c r="B27" s="123" t="s">
        <v>301</v>
      </c>
      <c r="C27" s="113">
        <v>148</v>
      </c>
      <c r="D27" s="115">
        <v>100</v>
      </c>
    </row>
    <row r="29" spans="1:4" ht="19.5">
      <c r="A29" s="170" t="s">
        <v>223</v>
      </c>
      <c r="B29" s="172"/>
      <c r="C29" s="172"/>
      <c r="D29" s="172"/>
    </row>
  </sheetData>
  <mergeCells count="1">
    <mergeCell ref="A29:D29"/>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2:E43"/>
  <sheetViews>
    <sheetView workbookViewId="0" topLeftCell="A1">
      <selection activeCell="A2" sqref="A2:E5"/>
    </sheetView>
  </sheetViews>
  <sheetFormatPr defaultColWidth="8.796875" defaultRowHeight="19.5"/>
  <cols>
    <col min="1" max="16384" width="8.796875" style="2" customWidth="1"/>
  </cols>
  <sheetData>
    <row r="2" spans="1:5" ht="12.75">
      <c r="A2" s="179" t="s">
        <v>237</v>
      </c>
      <c r="B2" s="179"/>
      <c r="C2" s="179"/>
      <c r="D2" s="179"/>
      <c r="E2" s="179"/>
    </row>
    <row r="3" spans="1:5" ht="12.75">
      <c r="A3" s="179" t="s">
        <v>238</v>
      </c>
      <c r="B3" s="179"/>
      <c r="C3" s="179"/>
      <c r="D3" s="179"/>
      <c r="E3" s="179"/>
    </row>
    <row r="4" spans="1:5" ht="12.75">
      <c r="A4" s="179" t="s">
        <v>239</v>
      </c>
      <c r="B4" s="179"/>
      <c r="C4" s="179"/>
      <c r="D4" s="179"/>
      <c r="E4" s="179"/>
    </row>
    <row r="5" spans="1:5" ht="12.75">
      <c r="A5" s="179" t="s">
        <v>240</v>
      </c>
      <c r="B5" s="179"/>
      <c r="C5" s="179"/>
      <c r="D5" s="179"/>
      <c r="E5" s="179"/>
    </row>
    <row r="7" spans="1:5" ht="12.75">
      <c r="A7" s="168" t="s">
        <v>378</v>
      </c>
      <c r="B7" s="168"/>
      <c r="C7" s="162" t="s">
        <v>379</v>
      </c>
      <c r="D7" s="168" t="s">
        <v>380</v>
      </c>
      <c r="E7" s="168"/>
    </row>
    <row r="8" spans="1:5" ht="12.75">
      <c r="A8" s="129" t="s">
        <v>364</v>
      </c>
      <c r="B8" s="129" t="s">
        <v>365</v>
      </c>
      <c r="C8" s="157"/>
      <c r="D8" s="129" t="s">
        <v>364</v>
      </c>
      <c r="E8" s="129" t="s">
        <v>365</v>
      </c>
    </row>
    <row r="9" spans="1:5" ht="12.75">
      <c r="A9" s="10"/>
      <c r="B9" s="10"/>
      <c r="C9" s="10"/>
      <c r="D9" s="10"/>
      <c r="E9" s="10"/>
    </row>
    <row r="10" spans="1:5" ht="12.75">
      <c r="A10" s="9">
        <v>47.6</v>
      </c>
      <c r="B10" s="9">
        <v>50.6</v>
      </c>
      <c r="C10" s="54">
        <v>1901</v>
      </c>
      <c r="D10" s="9">
        <v>53.4</v>
      </c>
      <c r="E10" s="9">
        <v>55.1</v>
      </c>
    </row>
    <row r="11" spans="1:5" ht="12.75">
      <c r="A11" s="9">
        <v>48.4</v>
      </c>
      <c r="B11" s="9">
        <v>51.8</v>
      </c>
      <c r="C11" s="54">
        <v>1910</v>
      </c>
      <c r="D11" s="9">
        <v>53.9</v>
      </c>
      <c r="E11" s="9">
        <v>56.2</v>
      </c>
    </row>
    <row r="12" spans="1:5" ht="12.75">
      <c r="A12" s="9">
        <v>53.6</v>
      </c>
      <c r="B12" s="9">
        <v>54.6</v>
      </c>
      <c r="C12" s="54">
        <v>1920</v>
      </c>
      <c r="D12" s="9">
        <v>55.1</v>
      </c>
      <c r="E12" s="9">
        <v>56</v>
      </c>
    </row>
    <row r="13" spans="1:5" ht="12.75">
      <c r="A13" s="9">
        <v>58.1</v>
      </c>
      <c r="B13" s="9">
        <v>61.6</v>
      </c>
      <c r="C13" s="54">
        <v>1930</v>
      </c>
      <c r="D13" s="9">
        <v>59.8</v>
      </c>
      <c r="E13" s="9">
        <v>62.8</v>
      </c>
    </row>
    <row r="14" spans="1:5" ht="12.75">
      <c r="A14" s="9">
        <v>60.8</v>
      </c>
      <c r="B14" s="9">
        <v>65.2</v>
      </c>
      <c r="C14" s="54">
        <v>1940</v>
      </c>
      <c r="D14" s="9">
        <v>63.4</v>
      </c>
      <c r="E14" s="9">
        <v>67.4</v>
      </c>
    </row>
    <row r="15" spans="1:5" ht="12.75">
      <c r="A15" s="9">
        <v>65.6</v>
      </c>
      <c r="B15" s="9">
        <v>71.1</v>
      </c>
      <c r="C15" s="54">
        <v>1950</v>
      </c>
      <c r="D15" s="9">
        <v>65.7</v>
      </c>
      <c r="E15" s="9">
        <v>71.2</v>
      </c>
    </row>
    <row r="16" spans="1:5" ht="12.75">
      <c r="A16" s="9">
        <v>66.6</v>
      </c>
      <c r="B16" s="9">
        <v>73.1</v>
      </c>
      <c r="C16" s="54">
        <v>1960</v>
      </c>
      <c r="D16" s="9">
        <v>67.1</v>
      </c>
      <c r="E16" s="9">
        <v>73.3</v>
      </c>
    </row>
    <row r="17" spans="1:5" ht="12.75">
      <c r="A17" s="10"/>
      <c r="B17" s="10"/>
      <c r="C17" s="10"/>
      <c r="D17" s="10"/>
      <c r="E17" s="10"/>
    </row>
    <row r="18" spans="1:5" ht="12.75">
      <c r="A18" s="9">
        <v>67.1</v>
      </c>
      <c r="B18" s="9">
        <v>74.7</v>
      </c>
      <c r="C18" s="54">
        <v>1970</v>
      </c>
      <c r="D18" s="9">
        <v>67.2</v>
      </c>
      <c r="E18" s="9">
        <v>74.6</v>
      </c>
    </row>
    <row r="19" spans="1:5" ht="12.75">
      <c r="A19" s="9">
        <v>67.4</v>
      </c>
      <c r="B19" s="9">
        <v>75</v>
      </c>
      <c r="C19" s="54">
        <v>1971</v>
      </c>
      <c r="D19" s="9">
        <v>67.3</v>
      </c>
      <c r="E19" s="9">
        <v>74.9</v>
      </c>
    </row>
    <row r="20" spans="1:5" ht="12.75">
      <c r="A20" s="9">
        <v>67.4</v>
      </c>
      <c r="B20" s="9">
        <v>75.1</v>
      </c>
      <c r="C20" s="54">
        <v>1972</v>
      </c>
      <c r="D20" s="9">
        <v>67.3</v>
      </c>
      <c r="E20" s="9">
        <v>74.9</v>
      </c>
    </row>
    <row r="21" spans="1:5" ht="12.75">
      <c r="A21" s="9">
        <v>67.6</v>
      </c>
      <c r="B21" s="9">
        <v>75.3</v>
      </c>
      <c r="C21" s="54">
        <v>1973</v>
      </c>
      <c r="D21" s="9">
        <v>68.4</v>
      </c>
      <c r="E21" s="9">
        <v>75</v>
      </c>
    </row>
    <row r="22" spans="1:5" ht="12.75">
      <c r="A22" s="9">
        <v>68.2</v>
      </c>
      <c r="B22" s="9">
        <v>75.9</v>
      </c>
      <c r="C22" s="54">
        <v>1974</v>
      </c>
      <c r="D22" s="9">
        <v>68</v>
      </c>
      <c r="E22" s="9">
        <v>75.3</v>
      </c>
    </row>
    <row r="23" spans="1:5" ht="12.75">
      <c r="A23" s="9">
        <v>68.8</v>
      </c>
      <c r="B23" s="9">
        <v>76.6</v>
      </c>
      <c r="C23" s="54">
        <v>1975</v>
      </c>
      <c r="D23" s="9">
        <v>68.5</v>
      </c>
      <c r="E23" s="9">
        <v>75.7</v>
      </c>
    </row>
    <row r="24" spans="1:5" ht="12.75">
      <c r="A24" s="9">
        <v>69.1</v>
      </c>
      <c r="B24" s="9">
        <v>76.8</v>
      </c>
      <c r="C24" s="54">
        <v>1976</v>
      </c>
      <c r="D24" s="9">
        <v>69</v>
      </c>
      <c r="E24" s="9">
        <v>75.9</v>
      </c>
    </row>
    <row r="25" spans="1:5" ht="12.75">
      <c r="A25" s="9">
        <v>69.5</v>
      </c>
      <c r="B25" s="9">
        <v>77.2</v>
      </c>
      <c r="C25" s="54">
        <v>1977</v>
      </c>
      <c r="D25" s="9">
        <v>69.3</v>
      </c>
      <c r="E25" s="9">
        <v>76.3</v>
      </c>
    </row>
    <row r="26" spans="1:5" ht="12.75">
      <c r="A26" s="9">
        <v>69.6</v>
      </c>
      <c r="B26" s="9">
        <v>77.3</v>
      </c>
      <c r="C26" s="54">
        <v>1978</v>
      </c>
      <c r="D26" s="9">
        <v>69.5</v>
      </c>
      <c r="E26" s="9">
        <v>76.4</v>
      </c>
    </row>
    <row r="27" spans="1:5" ht="12.75">
      <c r="A27" s="9">
        <v>70</v>
      </c>
      <c r="B27" s="9">
        <v>77.8</v>
      </c>
      <c r="C27" s="54">
        <v>1979</v>
      </c>
      <c r="D27" s="9">
        <v>70</v>
      </c>
      <c r="E27" s="9">
        <v>76.8</v>
      </c>
    </row>
    <row r="28" spans="1:5" ht="12.75">
      <c r="A28" s="9"/>
      <c r="B28" s="9"/>
      <c r="C28" s="54"/>
      <c r="D28" s="9"/>
      <c r="E28" s="9"/>
    </row>
    <row r="29" spans="1:5" ht="12.75">
      <c r="A29" s="9">
        <v>70</v>
      </c>
      <c r="B29" s="9">
        <v>77.4</v>
      </c>
      <c r="C29" s="54">
        <v>1980</v>
      </c>
      <c r="D29" s="9">
        <v>70</v>
      </c>
      <c r="E29" s="9">
        <v>76.9</v>
      </c>
    </row>
    <row r="30" spans="1:5" ht="12.75">
      <c r="A30" s="9">
        <v>70.4</v>
      </c>
      <c r="B30" s="9">
        <v>77.8</v>
      </c>
      <c r="C30" s="54">
        <v>1981</v>
      </c>
      <c r="D30" s="9">
        <v>70.3</v>
      </c>
      <c r="E30" s="9">
        <v>77.1</v>
      </c>
    </row>
    <row r="31" spans="1:5" ht="12.75">
      <c r="A31" s="9">
        <v>70.9</v>
      </c>
      <c r="B31" s="9">
        <v>78.1</v>
      </c>
      <c r="C31" s="54">
        <v>1982</v>
      </c>
      <c r="D31" s="9">
        <v>70.6</v>
      </c>
      <c r="E31" s="9">
        <v>77.4</v>
      </c>
    </row>
    <row r="32" spans="1:5" ht="12.75">
      <c r="A32" s="9">
        <v>71</v>
      </c>
      <c r="B32" s="9">
        <v>78.1</v>
      </c>
      <c r="C32" s="54">
        <v>1983</v>
      </c>
      <c r="D32" s="9">
        <v>70.7</v>
      </c>
      <c r="E32" s="9">
        <v>77.4</v>
      </c>
    </row>
    <row r="33" spans="1:5" ht="12.75">
      <c r="A33" s="9">
        <v>71.2</v>
      </c>
      <c r="B33" s="9">
        <v>78.2</v>
      </c>
      <c r="C33" s="54">
        <v>1984</v>
      </c>
      <c r="D33" s="9">
        <v>70.8</v>
      </c>
      <c r="E33" s="9">
        <v>77.2</v>
      </c>
    </row>
    <row r="34" spans="1:5" ht="12.75">
      <c r="A34" s="9">
        <v>71.2</v>
      </c>
      <c r="B34" s="9">
        <v>78.2</v>
      </c>
      <c r="C34" s="54">
        <v>1985</v>
      </c>
      <c r="D34" s="9">
        <v>70.6</v>
      </c>
      <c r="E34" s="9">
        <v>77.4</v>
      </c>
    </row>
    <row r="35" spans="1:5" ht="12.75">
      <c r="A35" s="9">
        <v>71.3</v>
      </c>
      <c r="B35" s="9">
        <v>78.3</v>
      </c>
      <c r="C35" s="54">
        <v>1986</v>
      </c>
      <c r="D35" s="9">
        <v>70.7</v>
      </c>
      <c r="E35" s="9">
        <v>77.4</v>
      </c>
    </row>
    <row r="36" spans="1:5" ht="12.75">
      <c r="A36" s="9">
        <v>71.5</v>
      </c>
      <c r="B36" s="9">
        <v>78.4</v>
      </c>
      <c r="C36" s="54">
        <v>1987</v>
      </c>
      <c r="D36" s="9">
        <v>71.1</v>
      </c>
      <c r="E36" s="9">
        <v>77.4</v>
      </c>
    </row>
    <row r="37" spans="1:5" ht="12.75">
      <c r="A37" s="9">
        <v>71.4</v>
      </c>
      <c r="B37" s="9">
        <v>78.3</v>
      </c>
      <c r="C37" s="54">
        <v>1988</v>
      </c>
      <c r="D37" s="9">
        <v>71.3</v>
      </c>
      <c r="E37" s="9">
        <v>77.6</v>
      </c>
    </row>
    <row r="38" spans="1:5" ht="12.75">
      <c r="A38" s="9">
        <v>71.8</v>
      </c>
      <c r="B38" s="9">
        <v>78.5</v>
      </c>
      <c r="C38" s="54">
        <v>1989</v>
      </c>
      <c r="D38" s="9">
        <v>71.6</v>
      </c>
      <c r="E38" s="9">
        <v>77.7</v>
      </c>
    </row>
    <row r="39" spans="1:5" ht="12.75">
      <c r="A39" s="91"/>
      <c r="B39" s="91"/>
      <c r="C39" s="129"/>
      <c r="D39" s="91"/>
      <c r="E39" s="91"/>
    </row>
    <row r="41" spans="1:5" ht="38.25" customHeight="1">
      <c r="A41" s="160" t="s">
        <v>241</v>
      </c>
      <c r="B41" s="160"/>
      <c r="C41" s="160"/>
      <c r="D41" s="160"/>
      <c r="E41" s="160"/>
    </row>
    <row r="43" ht="12.75">
      <c r="A43" s="2" t="s">
        <v>384</v>
      </c>
    </row>
  </sheetData>
  <mergeCells count="8">
    <mergeCell ref="A4:E4"/>
    <mergeCell ref="A3:E3"/>
    <mergeCell ref="A2:E2"/>
    <mergeCell ref="A41:E41"/>
    <mergeCell ref="A7:B7"/>
    <mergeCell ref="D7:E7"/>
    <mergeCell ref="C7:C8"/>
    <mergeCell ref="A5:E5"/>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2:N28"/>
  <sheetViews>
    <sheetView workbookViewId="0" topLeftCell="A1">
      <selection activeCell="A2" sqref="A2:N4"/>
    </sheetView>
  </sheetViews>
  <sheetFormatPr defaultColWidth="8.796875" defaultRowHeight="19.5"/>
  <cols>
    <col min="1" max="1" width="8.796875" style="2" customWidth="1"/>
    <col min="2" max="14" width="6.69921875" style="2" customWidth="1"/>
    <col min="15" max="16384" width="8.796875" style="2" customWidth="1"/>
  </cols>
  <sheetData>
    <row r="2" spans="1:14" ht="12.75">
      <c r="A2" s="179" t="s">
        <v>242</v>
      </c>
      <c r="B2" s="179"/>
      <c r="C2" s="179"/>
      <c r="D2" s="179"/>
      <c r="E2" s="179"/>
      <c r="F2" s="179"/>
      <c r="G2" s="179"/>
      <c r="H2" s="179"/>
      <c r="I2" s="179"/>
      <c r="J2" s="179"/>
      <c r="K2" s="179"/>
      <c r="L2" s="179"/>
      <c r="M2" s="179"/>
      <c r="N2" s="179"/>
    </row>
    <row r="3" spans="1:14" ht="12.75">
      <c r="A3" s="179" t="s">
        <v>243</v>
      </c>
      <c r="B3" s="179"/>
      <c r="C3" s="179"/>
      <c r="D3" s="179"/>
      <c r="E3" s="179"/>
      <c r="F3" s="179"/>
      <c r="G3" s="179"/>
      <c r="H3" s="179"/>
      <c r="I3" s="179"/>
      <c r="J3" s="179"/>
      <c r="K3" s="179"/>
      <c r="L3" s="179"/>
      <c r="M3" s="179"/>
      <c r="N3" s="179"/>
    </row>
    <row r="4" spans="1:14" ht="12.75">
      <c r="A4" s="179" t="s">
        <v>244</v>
      </c>
      <c r="B4" s="179"/>
      <c r="C4" s="179"/>
      <c r="D4" s="179"/>
      <c r="E4" s="179"/>
      <c r="F4" s="179"/>
      <c r="G4" s="179"/>
      <c r="H4" s="179"/>
      <c r="I4" s="179"/>
      <c r="J4" s="179"/>
      <c r="K4" s="179"/>
      <c r="L4" s="179"/>
      <c r="M4" s="179"/>
      <c r="N4" s="179"/>
    </row>
    <row r="6" spans="1:14" ht="12.75">
      <c r="A6" s="187" t="s">
        <v>245</v>
      </c>
      <c r="B6" s="181" t="s">
        <v>379</v>
      </c>
      <c r="C6" s="181"/>
      <c r="D6" s="181"/>
      <c r="E6" s="181"/>
      <c r="F6" s="181"/>
      <c r="G6" s="181"/>
      <c r="H6" s="181"/>
      <c r="I6" s="181"/>
      <c r="J6" s="181"/>
      <c r="K6" s="181"/>
      <c r="L6" s="181"/>
      <c r="M6" s="181"/>
      <c r="N6" s="182"/>
    </row>
    <row r="7" spans="1:14" ht="12.75">
      <c r="A7" s="188"/>
      <c r="B7" s="128">
        <v>1950</v>
      </c>
      <c r="C7" s="128">
        <v>1960</v>
      </c>
      <c r="D7" s="128">
        <v>1970</v>
      </c>
      <c r="E7" s="128">
        <v>1980</v>
      </c>
      <c r="F7" s="128">
        <v>1981</v>
      </c>
      <c r="G7" s="128">
        <v>1982</v>
      </c>
      <c r="H7" s="128">
        <v>1983</v>
      </c>
      <c r="I7" s="128">
        <v>1984</v>
      </c>
      <c r="J7" s="128">
        <v>1985</v>
      </c>
      <c r="K7" s="128">
        <v>1986</v>
      </c>
      <c r="L7" s="128">
        <v>1987</v>
      </c>
      <c r="M7" s="128">
        <v>1988</v>
      </c>
      <c r="N7" s="131">
        <v>1989</v>
      </c>
    </row>
    <row r="8" spans="1:14" ht="25.5">
      <c r="A8" s="130" t="s">
        <v>466</v>
      </c>
      <c r="B8" s="136">
        <v>68.3</v>
      </c>
      <c r="C8" s="136">
        <v>70</v>
      </c>
      <c r="D8" s="136">
        <v>70.8</v>
      </c>
      <c r="E8" s="136">
        <v>73.4</v>
      </c>
      <c r="F8" s="136">
        <v>73.7</v>
      </c>
      <c r="G8" s="136">
        <v>74</v>
      </c>
      <c r="H8" s="136">
        <v>74.1</v>
      </c>
      <c r="I8" s="136">
        <v>74.1</v>
      </c>
      <c r="J8" s="136">
        <v>74</v>
      </c>
      <c r="K8" s="136">
        <v>74.1</v>
      </c>
      <c r="L8" s="136">
        <v>74.2</v>
      </c>
      <c r="M8" s="136">
        <v>74.5</v>
      </c>
      <c r="N8" s="136">
        <v>74.7</v>
      </c>
    </row>
    <row r="9" spans="1:14" ht="12.75">
      <c r="A9" s="41" t="s">
        <v>301</v>
      </c>
      <c r="B9" s="137"/>
      <c r="C9" s="137"/>
      <c r="D9" s="137"/>
      <c r="E9" s="137"/>
      <c r="F9" s="137"/>
      <c r="G9" s="137"/>
      <c r="H9" s="137"/>
      <c r="I9" s="137"/>
      <c r="J9" s="137"/>
      <c r="K9" s="137"/>
      <c r="L9" s="137"/>
      <c r="M9" s="137"/>
      <c r="N9" s="137"/>
    </row>
    <row r="10" spans="1:14" ht="12.75">
      <c r="A10" s="132" t="s">
        <v>364</v>
      </c>
      <c r="B10" s="119">
        <v>65.7</v>
      </c>
      <c r="C10" s="119">
        <v>67.1</v>
      </c>
      <c r="D10" s="119">
        <v>67.2</v>
      </c>
      <c r="E10" s="119">
        <v>70</v>
      </c>
      <c r="F10" s="119">
        <v>70.3</v>
      </c>
      <c r="G10" s="119">
        <v>70.6</v>
      </c>
      <c r="H10" s="119">
        <v>70.7</v>
      </c>
      <c r="I10" s="119">
        <v>70.8</v>
      </c>
      <c r="J10" s="119">
        <v>70.6</v>
      </c>
      <c r="K10" s="119">
        <v>70.7</v>
      </c>
      <c r="L10" s="119">
        <v>71.1</v>
      </c>
      <c r="M10" s="119">
        <v>71.3</v>
      </c>
      <c r="N10" s="119">
        <v>71.6</v>
      </c>
    </row>
    <row r="11" spans="1:14" ht="12.75">
      <c r="A11" s="10" t="s">
        <v>301</v>
      </c>
      <c r="B11" s="119"/>
      <c r="C11" s="119"/>
      <c r="D11" s="119"/>
      <c r="E11" s="119"/>
      <c r="F11" s="119"/>
      <c r="G11" s="119"/>
      <c r="H11" s="119"/>
      <c r="I11" s="119"/>
      <c r="J11" s="119"/>
      <c r="K11" s="119"/>
      <c r="L11" s="119"/>
      <c r="M11" s="119"/>
      <c r="N11" s="119"/>
    </row>
    <row r="12" spans="1:14" ht="12.75">
      <c r="A12" s="133" t="s">
        <v>365</v>
      </c>
      <c r="B12" s="138">
        <v>71.2</v>
      </c>
      <c r="C12" s="138">
        <v>73.3</v>
      </c>
      <c r="D12" s="138">
        <v>74.6</v>
      </c>
      <c r="E12" s="138">
        <v>76.9</v>
      </c>
      <c r="F12" s="138">
        <v>77.1</v>
      </c>
      <c r="G12" s="138">
        <v>77.4</v>
      </c>
      <c r="H12" s="138">
        <v>77.4</v>
      </c>
      <c r="I12" s="138">
        <v>77.2</v>
      </c>
      <c r="J12" s="138">
        <v>77.4</v>
      </c>
      <c r="K12" s="138">
        <v>77.4</v>
      </c>
      <c r="L12" s="138">
        <v>77.4</v>
      </c>
      <c r="M12" s="138">
        <v>77.6</v>
      </c>
      <c r="N12" s="138">
        <v>77.7</v>
      </c>
    </row>
    <row r="13" spans="1:14" ht="12.75">
      <c r="A13" s="41" t="s">
        <v>301</v>
      </c>
      <c r="B13" s="137"/>
      <c r="C13" s="137"/>
      <c r="D13" s="137"/>
      <c r="E13" s="137"/>
      <c r="F13" s="137"/>
      <c r="G13" s="137"/>
      <c r="H13" s="137"/>
      <c r="I13" s="137"/>
      <c r="J13" s="137"/>
      <c r="K13" s="137"/>
      <c r="L13" s="137"/>
      <c r="M13" s="137"/>
      <c r="N13" s="137"/>
    </row>
    <row r="14" spans="1:14" ht="12.75">
      <c r="A14" s="132" t="s">
        <v>366</v>
      </c>
      <c r="B14" s="119">
        <v>68.8</v>
      </c>
      <c r="C14" s="119">
        <v>70.5</v>
      </c>
      <c r="D14" s="119">
        <v>71.6</v>
      </c>
      <c r="E14" s="119">
        <v>74.3</v>
      </c>
      <c r="F14" s="119">
        <v>74.4</v>
      </c>
      <c r="G14" s="119">
        <v>74.8</v>
      </c>
      <c r="H14" s="119">
        <v>74.9</v>
      </c>
      <c r="I14" s="119">
        <v>75</v>
      </c>
      <c r="J14" s="119">
        <v>74.9</v>
      </c>
      <c r="K14" s="119">
        <v>75.1</v>
      </c>
      <c r="L14" s="119">
        <v>75.3</v>
      </c>
      <c r="M14" s="119">
        <v>75.6</v>
      </c>
      <c r="N14" s="119">
        <v>75.9</v>
      </c>
    </row>
    <row r="15" spans="1:14" ht="12.75">
      <c r="A15" s="10" t="s">
        <v>366</v>
      </c>
      <c r="B15" s="119"/>
      <c r="C15" s="119"/>
      <c r="D15" s="119"/>
      <c r="E15" s="119"/>
      <c r="F15" s="119"/>
      <c r="G15" s="119"/>
      <c r="H15" s="119"/>
      <c r="I15" s="119"/>
      <c r="J15" s="119"/>
      <c r="K15" s="119"/>
      <c r="L15" s="119"/>
      <c r="M15" s="119"/>
      <c r="N15" s="119"/>
    </row>
    <row r="16" spans="1:14" ht="12.75">
      <c r="A16" s="132" t="s">
        <v>364</v>
      </c>
      <c r="B16" s="119">
        <v>66.2</v>
      </c>
      <c r="C16" s="119">
        <v>67.5</v>
      </c>
      <c r="D16" s="119">
        <v>68.2</v>
      </c>
      <c r="E16" s="119">
        <v>71</v>
      </c>
      <c r="F16" s="119">
        <v>71.1</v>
      </c>
      <c r="G16" s="119">
        <v>71.5</v>
      </c>
      <c r="H16" s="119">
        <v>71.6</v>
      </c>
      <c r="I16" s="119">
        <v>71.8</v>
      </c>
      <c r="J16" s="119">
        <v>71.7</v>
      </c>
      <c r="K16" s="119">
        <v>71.9</v>
      </c>
      <c r="L16" s="119">
        <v>72.4</v>
      </c>
      <c r="M16" s="119">
        <v>72.6</v>
      </c>
      <c r="N16" s="119">
        <v>73.1</v>
      </c>
    </row>
    <row r="17" spans="1:14" ht="12.75">
      <c r="A17" s="10" t="s">
        <v>366</v>
      </c>
      <c r="B17" s="119"/>
      <c r="C17" s="119"/>
      <c r="D17" s="119"/>
      <c r="E17" s="119"/>
      <c r="F17" s="119"/>
      <c r="G17" s="119"/>
      <c r="H17" s="119"/>
      <c r="I17" s="119"/>
      <c r="J17" s="119"/>
      <c r="K17" s="119"/>
      <c r="L17" s="119"/>
      <c r="M17" s="119"/>
      <c r="N17" s="119"/>
    </row>
    <row r="18" spans="1:14" ht="12.75">
      <c r="A18" s="133" t="s">
        <v>365</v>
      </c>
      <c r="B18" s="138">
        <v>71.9</v>
      </c>
      <c r="C18" s="138">
        <v>74</v>
      </c>
      <c r="D18" s="138">
        <v>75.3</v>
      </c>
      <c r="E18" s="138">
        <v>77.6</v>
      </c>
      <c r="F18" s="138">
        <v>77.7</v>
      </c>
      <c r="G18" s="138">
        <v>78</v>
      </c>
      <c r="H18" s="138">
        <v>78.1</v>
      </c>
      <c r="I18" s="138">
        <v>78</v>
      </c>
      <c r="J18" s="138">
        <v>78.1</v>
      </c>
      <c r="K18" s="138">
        <v>78.2</v>
      </c>
      <c r="L18" s="138">
        <v>78.2</v>
      </c>
      <c r="M18" s="138">
        <v>78.5</v>
      </c>
      <c r="N18" s="138">
        <v>78.8</v>
      </c>
    </row>
    <row r="19" spans="1:14" ht="12.75">
      <c r="A19" s="41" t="s">
        <v>301</v>
      </c>
      <c r="B19" s="137"/>
      <c r="C19" s="137"/>
      <c r="D19" s="137"/>
      <c r="E19" s="137"/>
      <c r="F19" s="137"/>
      <c r="G19" s="137"/>
      <c r="H19" s="137"/>
      <c r="I19" s="137"/>
      <c r="J19" s="137"/>
      <c r="K19" s="137"/>
      <c r="L19" s="137"/>
      <c r="M19" s="137"/>
      <c r="N19" s="137"/>
    </row>
    <row r="20" spans="1:14" ht="12.75">
      <c r="A20" s="132" t="s">
        <v>368</v>
      </c>
      <c r="B20" s="119">
        <v>61.8</v>
      </c>
      <c r="C20" s="119">
        <v>65.6</v>
      </c>
      <c r="D20" s="119">
        <v>65</v>
      </c>
      <c r="E20" s="119">
        <v>68.5</v>
      </c>
      <c r="F20" s="119">
        <v>69.3</v>
      </c>
      <c r="G20" s="119">
        <v>69.6</v>
      </c>
      <c r="H20" s="119">
        <v>69.5</v>
      </c>
      <c r="I20" s="119">
        <v>68.9</v>
      </c>
      <c r="J20" s="119">
        <v>68.6</v>
      </c>
      <c r="K20" s="119">
        <v>68.2</v>
      </c>
      <c r="L20" s="119">
        <v>68.5</v>
      </c>
      <c r="M20" s="119">
        <v>68.4</v>
      </c>
      <c r="N20" s="119">
        <v>67.6</v>
      </c>
    </row>
    <row r="21" spans="1:14" ht="12.75">
      <c r="A21" s="10" t="s">
        <v>368</v>
      </c>
      <c r="B21" s="119"/>
      <c r="C21" s="119"/>
      <c r="D21" s="119"/>
      <c r="E21" s="119"/>
      <c r="F21" s="119"/>
      <c r="G21" s="119"/>
      <c r="H21" s="119"/>
      <c r="I21" s="119"/>
      <c r="J21" s="119"/>
      <c r="K21" s="119"/>
      <c r="L21" s="119"/>
      <c r="M21" s="119"/>
      <c r="N21" s="119"/>
    </row>
    <row r="22" spans="1:14" ht="12.75">
      <c r="A22" s="132" t="s">
        <v>364</v>
      </c>
      <c r="B22" s="119">
        <v>60.4</v>
      </c>
      <c r="C22" s="119">
        <v>63.6</v>
      </c>
      <c r="D22" s="119">
        <v>61</v>
      </c>
      <c r="E22" s="119">
        <v>64.3</v>
      </c>
      <c r="F22" s="119">
        <v>65.2</v>
      </c>
      <c r="G22" s="119">
        <v>65.3</v>
      </c>
      <c r="H22" s="119">
        <v>65.3</v>
      </c>
      <c r="I22" s="119">
        <v>64.7</v>
      </c>
      <c r="J22" s="119">
        <v>64</v>
      </c>
      <c r="K22" s="119">
        <v>63.8</v>
      </c>
      <c r="L22" s="119">
        <v>64</v>
      </c>
      <c r="M22" s="119">
        <v>64.2</v>
      </c>
      <c r="N22" s="119">
        <v>63.2</v>
      </c>
    </row>
    <row r="23" spans="1:14" ht="12.75">
      <c r="A23" s="10" t="s">
        <v>368</v>
      </c>
      <c r="B23" s="119"/>
      <c r="C23" s="119"/>
      <c r="D23" s="119"/>
      <c r="E23" s="119"/>
      <c r="F23" s="119"/>
      <c r="G23" s="119"/>
      <c r="H23" s="119"/>
      <c r="I23" s="119"/>
      <c r="J23" s="119"/>
      <c r="K23" s="119"/>
      <c r="L23" s="119"/>
      <c r="M23" s="119"/>
      <c r="N23" s="119"/>
    </row>
    <row r="24" spans="1:14" ht="12.75">
      <c r="A24" s="133" t="s">
        <v>365</v>
      </c>
      <c r="B24" s="138">
        <v>63.4</v>
      </c>
      <c r="C24" s="138">
        <v>67.7</v>
      </c>
      <c r="D24" s="138">
        <v>69.4</v>
      </c>
      <c r="E24" s="138">
        <v>72.7</v>
      </c>
      <c r="F24" s="138">
        <v>73.4</v>
      </c>
      <c r="G24" s="138">
        <v>73.8</v>
      </c>
      <c r="H24" s="138">
        <v>73.7</v>
      </c>
      <c r="I24" s="138">
        <v>73</v>
      </c>
      <c r="J24" s="138">
        <v>73.2</v>
      </c>
      <c r="K24" s="138">
        <v>72.7</v>
      </c>
      <c r="L24" s="138">
        <v>73</v>
      </c>
      <c r="M24" s="138">
        <v>72.5</v>
      </c>
      <c r="N24" s="138">
        <v>71.9</v>
      </c>
    </row>
    <row r="26" ht="12.75">
      <c r="A26" s="2" t="s">
        <v>246</v>
      </c>
    </row>
    <row r="28" ht="12.75">
      <c r="A28" s="2" t="s">
        <v>384</v>
      </c>
    </row>
  </sheetData>
  <mergeCells count="5">
    <mergeCell ref="A2:N2"/>
    <mergeCell ref="B6:N6"/>
    <mergeCell ref="A6:A7"/>
    <mergeCell ref="A4:N4"/>
    <mergeCell ref="A3:N3"/>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2:E25"/>
  <sheetViews>
    <sheetView workbookViewId="0" topLeftCell="A1">
      <selection activeCell="A2" sqref="A2:E4"/>
    </sheetView>
  </sheetViews>
  <sheetFormatPr defaultColWidth="8.796875" defaultRowHeight="19.5"/>
  <cols>
    <col min="1" max="1" width="8.796875" style="2" customWidth="1"/>
    <col min="2" max="5" width="6.69921875" style="2" customWidth="1"/>
    <col min="6" max="16384" width="8.796875" style="2" customWidth="1"/>
  </cols>
  <sheetData>
    <row r="2" spans="1:5" ht="12.75">
      <c r="A2" s="179" t="s">
        <v>247</v>
      </c>
      <c r="B2" s="179"/>
      <c r="C2" s="179"/>
      <c r="D2" s="179"/>
      <c r="E2" s="179"/>
    </row>
    <row r="3" spans="1:5" ht="12.75">
      <c r="A3" s="179" t="s">
        <v>248</v>
      </c>
      <c r="B3" s="179"/>
      <c r="C3" s="179"/>
      <c r="D3" s="179"/>
      <c r="E3" s="179"/>
    </row>
    <row r="4" spans="1:5" ht="39" customHeight="1">
      <c r="A4" s="192" t="s">
        <v>249</v>
      </c>
      <c r="B4" s="192"/>
      <c r="C4" s="192"/>
      <c r="D4" s="192"/>
      <c r="E4" s="192"/>
    </row>
    <row r="6" spans="1:5" ht="26.25" customHeight="1">
      <c r="A6" s="173" t="s">
        <v>250</v>
      </c>
      <c r="B6" s="189" t="s">
        <v>251</v>
      </c>
      <c r="C6" s="190"/>
      <c r="D6" s="191" t="s">
        <v>252</v>
      </c>
      <c r="E6" s="190"/>
    </row>
    <row r="7" spans="1:5" ht="12.75">
      <c r="A7" s="156"/>
      <c r="B7" s="27" t="s">
        <v>381</v>
      </c>
      <c r="C7" s="27" t="s">
        <v>679</v>
      </c>
      <c r="D7" s="27" t="s">
        <v>381</v>
      </c>
      <c r="E7" s="131" t="s">
        <v>679</v>
      </c>
    </row>
    <row r="8" spans="1:5" ht="24" customHeight="1">
      <c r="A8" s="88" t="s">
        <v>301</v>
      </c>
      <c r="B8" s="139">
        <v>1976</v>
      </c>
      <c r="C8" s="134">
        <v>100</v>
      </c>
      <c r="D8" s="139">
        <v>1117</v>
      </c>
      <c r="E8" s="134">
        <v>100</v>
      </c>
    </row>
    <row r="9" spans="1:5" ht="12.75">
      <c r="A9" s="41" t="s">
        <v>253</v>
      </c>
      <c r="B9" s="80">
        <v>584</v>
      </c>
      <c r="C9" s="135">
        <v>29.6</v>
      </c>
      <c r="D9" s="80">
        <v>274</v>
      </c>
      <c r="E9" s="135">
        <v>24.5</v>
      </c>
    </row>
    <row r="10" spans="1:5" ht="12.75">
      <c r="A10" s="10" t="s">
        <v>254</v>
      </c>
      <c r="B10" s="8">
        <v>409</v>
      </c>
      <c r="C10" s="9">
        <v>20.7</v>
      </c>
      <c r="D10" s="8">
        <v>160</v>
      </c>
      <c r="E10" s="9">
        <v>14.3</v>
      </c>
    </row>
    <row r="11" spans="1:5" ht="12.75">
      <c r="A11" s="10" t="s">
        <v>255</v>
      </c>
      <c r="B11" s="8">
        <v>301</v>
      </c>
      <c r="C11" s="9">
        <v>15.2</v>
      </c>
      <c r="D11" s="8">
        <v>83</v>
      </c>
      <c r="E11" s="9">
        <v>7.4</v>
      </c>
    </row>
    <row r="12" spans="1:5" ht="12.75">
      <c r="A12" s="10" t="s">
        <v>256</v>
      </c>
      <c r="B12" s="8">
        <v>83</v>
      </c>
      <c r="C12" s="9">
        <v>4.2</v>
      </c>
      <c r="D12" s="8">
        <v>25</v>
      </c>
      <c r="E12" s="9">
        <v>2.2</v>
      </c>
    </row>
    <row r="13" spans="1:5" ht="12.75">
      <c r="A13" s="10" t="s">
        <v>257</v>
      </c>
      <c r="B13" s="8">
        <v>79</v>
      </c>
      <c r="C13" s="9">
        <v>4</v>
      </c>
      <c r="D13" s="8">
        <v>14</v>
      </c>
      <c r="E13" s="9">
        <v>1.3</v>
      </c>
    </row>
    <row r="14" spans="1:5" ht="12.75">
      <c r="A14" s="10" t="s">
        <v>258</v>
      </c>
      <c r="B14" s="8">
        <v>78</v>
      </c>
      <c r="C14" s="9">
        <v>3.9</v>
      </c>
      <c r="D14" s="8">
        <v>97</v>
      </c>
      <c r="E14" s="9">
        <v>8.7</v>
      </c>
    </row>
    <row r="15" spans="1:5" ht="12.75">
      <c r="A15" s="10" t="s">
        <v>259</v>
      </c>
      <c r="B15" s="8">
        <v>59</v>
      </c>
      <c r="C15" s="9">
        <v>3</v>
      </c>
      <c r="D15" s="8">
        <v>13</v>
      </c>
      <c r="E15" s="9">
        <v>1.2</v>
      </c>
    </row>
    <row r="16" spans="1:5" ht="12.75">
      <c r="A16" s="10" t="s">
        <v>260</v>
      </c>
      <c r="B16" s="8">
        <v>46</v>
      </c>
      <c r="C16" s="9">
        <v>2.3</v>
      </c>
      <c r="D16" s="8">
        <v>24</v>
      </c>
      <c r="E16" s="9">
        <v>2.1</v>
      </c>
    </row>
    <row r="17" spans="1:5" ht="12.75">
      <c r="A17" s="10" t="s">
        <v>261</v>
      </c>
      <c r="B17" s="8">
        <v>37</v>
      </c>
      <c r="C17" s="9">
        <v>1.9</v>
      </c>
      <c r="D17" s="8">
        <v>19</v>
      </c>
      <c r="E17" s="9">
        <v>1.7</v>
      </c>
    </row>
    <row r="18" spans="1:5" ht="12.75">
      <c r="A18" s="10" t="s">
        <v>262</v>
      </c>
      <c r="B18" s="8">
        <v>26</v>
      </c>
      <c r="C18" s="9">
        <v>1.3</v>
      </c>
      <c r="D18" s="8">
        <v>16</v>
      </c>
      <c r="E18" s="9">
        <v>1.4</v>
      </c>
    </row>
    <row r="19" spans="1:5" ht="12.75">
      <c r="A19" s="10" t="s">
        <v>263</v>
      </c>
      <c r="B19" s="8">
        <v>25</v>
      </c>
      <c r="C19" s="9">
        <v>1.3</v>
      </c>
      <c r="D19" s="8">
        <v>29</v>
      </c>
      <c r="E19" s="9">
        <v>2.6</v>
      </c>
    </row>
    <row r="20" spans="1:5" ht="12.75">
      <c r="A20" s="10" t="s">
        <v>264</v>
      </c>
      <c r="B20" s="8">
        <v>25</v>
      </c>
      <c r="C20" s="9">
        <v>1.3</v>
      </c>
      <c r="D20" s="8">
        <v>18</v>
      </c>
      <c r="E20" s="9">
        <v>1.6</v>
      </c>
    </row>
    <row r="21" spans="1:5" ht="12.75">
      <c r="A21" s="10" t="s">
        <v>265</v>
      </c>
      <c r="B21" s="8">
        <v>3</v>
      </c>
      <c r="C21" s="9">
        <v>0.2</v>
      </c>
      <c r="D21" s="8">
        <v>27</v>
      </c>
      <c r="E21" s="9">
        <v>2.4</v>
      </c>
    </row>
    <row r="22" spans="1:5" ht="12.75">
      <c r="A22" s="10" t="s">
        <v>266</v>
      </c>
      <c r="B22" s="140" t="s">
        <v>369</v>
      </c>
      <c r="C22" s="140" t="s">
        <v>369</v>
      </c>
      <c r="D22" s="8">
        <v>148</v>
      </c>
      <c r="E22" s="9">
        <v>13.2</v>
      </c>
    </row>
    <row r="23" spans="1:5" ht="12.75">
      <c r="A23" s="42" t="s">
        <v>267</v>
      </c>
      <c r="B23" s="78">
        <v>221</v>
      </c>
      <c r="C23" s="91">
        <v>11.2</v>
      </c>
      <c r="D23" s="78">
        <v>170</v>
      </c>
      <c r="E23" s="91">
        <v>15.2</v>
      </c>
    </row>
    <row r="25" spans="1:5" ht="24.75" customHeight="1">
      <c r="A25" s="160" t="s">
        <v>384</v>
      </c>
      <c r="B25" s="160"/>
      <c r="C25" s="160"/>
      <c r="D25" s="160"/>
      <c r="E25" s="160"/>
    </row>
  </sheetData>
  <mergeCells count="7">
    <mergeCell ref="A25:E25"/>
    <mergeCell ref="A2:E2"/>
    <mergeCell ref="A3:E3"/>
    <mergeCell ref="B6:C6"/>
    <mergeCell ref="D6:E6"/>
    <mergeCell ref="A6:A7"/>
    <mergeCell ref="A4:E4"/>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796875" defaultRowHeight="19.5"/>
  <cols>
    <col min="1" max="1" width="8.796875" style="2" customWidth="1"/>
    <col min="2" max="2" width="18.5" style="2" customWidth="1"/>
    <col min="3" max="16384" width="8.796875" style="2" customWidth="1"/>
  </cols>
  <sheetData>
    <row r="2" spans="1:7" ht="12.75">
      <c r="A2" s="179" t="s">
        <v>874</v>
      </c>
      <c r="B2" s="179"/>
      <c r="C2" s="179"/>
      <c r="D2" s="179"/>
      <c r="E2" s="179"/>
      <c r="F2" s="179"/>
      <c r="G2" s="179"/>
    </row>
    <row r="3" spans="1:7" ht="12.75">
      <c r="A3" s="179" t="s">
        <v>875</v>
      </c>
      <c r="B3" s="179"/>
      <c r="C3" s="179"/>
      <c r="D3" s="179"/>
      <c r="E3" s="179"/>
      <c r="F3" s="179"/>
      <c r="G3" s="179"/>
    </row>
    <row r="4" spans="1:7" ht="12.75">
      <c r="A4" s="179" t="s">
        <v>60</v>
      </c>
      <c r="B4" s="179"/>
      <c r="C4" s="179"/>
      <c r="D4" s="179"/>
      <c r="E4" s="179"/>
      <c r="F4" s="179"/>
      <c r="G4" s="179"/>
    </row>
    <row r="5" spans="1:7" ht="12.75">
      <c r="A5" s="179" t="s">
        <v>304</v>
      </c>
      <c r="B5" s="179"/>
      <c r="C5" s="179"/>
      <c r="D5" s="179"/>
      <c r="E5" s="179"/>
      <c r="F5" s="179"/>
      <c r="G5" s="179"/>
    </row>
    <row r="7" spans="1:7" ht="12.75">
      <c r="A7" s="162" t="s">
        <v>876</v>
      </c>
      <c r="B7" s="162" t="s">
        <v>460</v>
      </c>
      <c r="C7" s="168" t="s">
        <v>877</v>
      </c>
      <c r="D7" s="168"/>
      <c r="E7" s="168"/>
      <c r="F7" s="168" t="s">
        <v>880</v>
      </c>
      <c r="G7" s="168"/>
    </row>
    <row r="8" spans="1:7" ht="12.75">
      <c r="A8" s="174"/>
      <c r="B8" s="157"/>
      <c r="C8" s="27" t="s">
        <v>301</v>
      </c>
      <c r="D8" s="27" t="s">
        <v>364</v>
      </c>
      <c r="E8" s="27" t="s">
        <v>365</v>
      </c>
      <c r="F8" s="27" t="s">
        <v>878</v>
      </c>
      <c r="G8" s="27" t="s">
        <v>879</v>
      </c>
    </row>
    <row r="9" spans="1:7" ht="12.75">
      <c r="A9" s="141">
        <v>1</v>
      </c>
      <c r="B9" s="41" t="s">
        <v>212</v>
      </c>
      <c r="C9" s="80">
        <v>76145</v>
      </c>
      <c r="D9" s="80">
        <v>52757</v>
      </c>
      <c r="E9" s="80">
        <v>23388</v>
      </c>
      <c r="F9" s="80">
        <v>1</v>
      </c>
      <c r="G9" s="80">
        <v>1</v>
      </c>
    </row>
    <row r="10" spans="1:7" ht="12.75">
      <c r="A10" s="54">
        <v>2</v>
      </c>
      <c r="B10" s="10" t="s">
        <v>210</v>
      </c>
      <c r="C10" s="8">
        <v>69939</v>
      </c>
      <c r="D10" s="8">
        <v>34881</v>
      </c>
      <c r="E10" s="8">
        <v>35038</v>
      </c>
      <c r="F10" s="8">
        <v>2</v>
      </c>
      <c r="G10" s="8">
        <v>2</v>
      </c>
    </row>
    <row r="11" spans="1:7" ht="12.75">
      <c r="A11" s="54">
        <v>3</v>
      </c>
      <c r="B11" s="10" t="s">
        <v>881</v>
      </c>
      <c r="C11" s="8">
        <v>59842</v>
      </c>
      <c r="D11" s="8">
        <v>48433</v>
      </c>
      <c r="E11" s="8">
        <v>11409</v>
      </c>
      <c r="F11" s="8">
        <v>3</v>
      </c>
      <c r="G11" s="8">
        <v>4</v>
      </c>
    </row>
    <row r="12" spans="1:7" ht="12.75">
      <c r="A12" s="54">
        <v>4</v>
      </c>
      <c r="B12" s="10" t="s">
        <v>209</v>
      </c>
      <c r="C12" s="8">
        <v>56967</v>
      </c>
      <c r="D12" s="8">
        <v>40151</v>
      </c>
      <c r="E12" s="8">
        <v>16811</v>
      </c>
      <c r="F12" s="8">
        <v>4</v>
      </c>
      <c r="G12" s="8">
        <v>3</v>
      </c>
    </row>
    <row r="13" spans="1:7" ht="12.75">
      <c r="A13" s="54">
        <v>5</v>
      </c>
      <c r="B13" s="10" t="s">
        <v>882</v>
      </c>
      <c r="C13" s="8">
        <v>28621</v>
      </c>
      <c r="D13" s="8">
        <v>16180</v>
      </c>
      <c r="E13" s="8">
        <v>12312</v>
      </c>
      <c r="F13" s="8">
        <v>6</v>
      </c>
      <c r="G13" s="8">
        <v>7</v>
      </c>
    </row>
    <row r="14" spans="1:7" ht="12.75">
      <c r="A14" s="54">
        <v>6</v>
      </c>
      <c r="B14" s="10" t="s">
        <v>883</v>
      </c>
      <c r="C14" s="8">
        <v>23172</v>
      </c>
      <c r="D14" s="8">
        <v>11611</v>
      </c>
      <c r="E14" s="8">
        <v>11367</v>
      </c>
      <c r="F14" s="8">
        <v>5</v>
      </c>
      <c r="G14" s="8">
        <v>5</v>
      </c>
    </row>
    <row r="15" spans="1:7" ht="12.75">
      <c r="A15" s="54">
        <v>7</v>
      </c>
      <c r="B15" s="10" t="s">
        <v>884</v>
      </c>
      <c r="C15" s="8">
        <v>16497</v>
      </c>
      <c r="D15" s="8">
        <v>9030</v>
      </c>
      <c r="E15" s="8">
        <v>7467</v>
      </c>
      <c r="F15" s="8">
        <v>7</v>
      </c>
      <c r="G15" s="8">
        <v>8</v>
      </c>
    </row>
    <row r="16" spans="1:7" ht="25.5">
      <c r="A16" s="142">
        <v>8</v>
      </c>
      <c r="B16" s="83" t="s">
        <v>216</v>
      </c>
      <c r="C16" s="85">
        <v>11365</v>
      </c>
      <c r="D16" s="85">
        <v>8300</v>
      </c>
      <c r="E16" s="85">
        <v>3065</v>
      </c>
      <c r="F16" s="85">
        <v>8</v>
      </c>
      <c r="G16" s="85">
        <v>10</v>
      </c>
    </row>
    <row r="17" spans="1:7" ht="12.75">
      <c r="A17" s="54">
        <v>9</v>
      </c>
      <c r="B17" s="10" t="s">
        <v>211</v>
      </c>
      <c r="C17" s="8">
        <v>10138</v>
      </c>
      <c r="D17" s="8">
        <v>5054</v>
      </c>
      <c r="E17" s="8">
        <v>5084</v>
      </c>
      <c r="F17" s="8">
        <v>9</v>
      </c>
      <c r="G17" s="8">
        <v>9</v>
      </c>
    </row>
    <row r="18" spans="1:7" ht="12.75">
      <c r="A18" s="54">
        <v>10</v>
      </c>
      <c r="B18" s="10" t="s">
        <v>885</v>
      </c>
      <c r="C18" s="8">
        <v>8846</v>
      </c>
      <c r="D18" s="8">
        <v>8097</v>
      </c>
      <c r="E18" s="8">
        <v>749</v>
      </c>
      <c r="F18" s="8">
        <v>12</v>
      </c>
      <c r="G18" s="8">
        <v>6</v>
      </c>
    </row>
    <row r="19" spans="1:7" ht="12.75">
      <c r="A19" s="54">
        <v>11</v>
      </c>
      <c r="B19" s="10" t="s">
        <v>214</v>
      </c>
      <c r="C19" s="8">
        <v>6862</v>
      </c>
      <c r="D19" s="8">
        <v>3825</v>
      </c>
      <c r="E19" s="8">
        <v>3037</v>
      </c>
      <c r="F19" s="8">
        <v>11</v>
      </c>
      <c r="G19" s="8">
        <v>11</v>
      </c>
    </row>
    <row r="20" spans="1:7" ht="12.75">
      <c r="A20" s="54">
        <v>12</v>
      </c>
      <c r="B20" s="10" t="s">
        <v>886</v>
      </c>
      <c r="C20" s="8">
        <v>6779</v>
      </c>
      <c r="D20" s="8">
        <v>3765</v>
      </c>
      <c r="E20" s="8">
        <v>3014</v>
      </c>
      <c r="F20" s="8">
        <v>10</v>
      </c>
      <c r="G20" s="8">
        <v>12</v>
      </c>
    </row>
    <row r="21" spans="1:7" ht="38.25">
      <c r="A21" s="142">
        <v>13</v>
      </c>
      <c r="B21" s="83" t="s">
        <v>887</v>
      </c>
      <c r="C21" s="85">
        <v>5268</v>
      </c>
      <c r="D21" s="85">
        <v>2759</v>
      </c>
      <c r="E21" s="85">
        <v>2509</v>
      </c>
      <c r="F21" s="85">
        <v>13</v>
      </c>
      <c r="G21" s="85">
        <v>13</v>
      </c>
    </row>
    <row r="22" spans="1:7" ht="12.75">
      <c r="A22" s="54">
        <v>14</v>
      </c>
      <c r="B22" s="10" t="s">
        <v>888</v>
      </c>
      <c r="C22" s="8">
        <v>295</v>
      </c>
      <c r="D22" s="8">
        <v>230</v>
      </c>
      <c r="E22" s="8">
        <v>65</v>
      </c>
      <c r="F22" s="8">
        <v>14</v>
      </c>
      <c r="G22" s="140" t="s">
        <v>369</v>
      </c>
    </row>
    <row r="23" spans="1:7" ht="24" customHeight="1">
      <c r="A23" s="97"/>
      <c r="B23" s="106" t="s">
        <v>368</v>
      </c>
      <c r="C23" s="139">
        <v>87176</v>
      </c>
      <c r="D23" s="139">
        <v>50488</v>
      </c>
      <c r="E23" s="139">
        <v>36598</v>
      </c>
      <c r="F23" s="143"/>
      <c r="G23" s="143"/>
    </row>
    <row r="25" spans="1:7" ht="39" customHeight="1">
      <c r="A25" s="160" t="s">
        <v>889</v>
      </c>
      <c r="B25" s="160"/>
      <c r="C25" s="160"/>
      <c r="D25" s="160"/>
      <c r="E25" s="160"/>
      <c r="F25" s="160"/>
      <c r="G25" s="160"/>
    </row>
    <row r="27" spans="1:7" ht="12.75">
      <c r="A27" s="165" t="s">
        <v>384</v>
      </c>
      <c r="B27" s="165"/>
      <c r="C27" s="165"/>
      <c r="D27" s="165"/>
      <c r="E27" s="165"/>
      <c r="F27" s="165"/>
      <c r="G27" s="165"/>
    </row>
  </sheetData>
  <mergeCells count="10">
    <mergeCell ref="A3:G3"/>
    <mergeCell ref="A2:G2"/>
    <mergeCell ref="A25:G25"/>
    <mergeCell ref="A27:G27"/>
    <mergeCell ref="A5:G5"/>
    <mergeCell ref="A4:G4"/>
    <mergeCell ref="F7:G7"/>
    <mergeCell ref="C7:E7"/>
    <mergeCell ref="A7:A8"/>
    <mergeCell ref="B7:B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23"/>
  <sheetViews>
    <sheetView workbookViewId="0" topLeftCell="A1">
      <selection activeCell="A2" sqref="A2:J4"/>
    </sheetView>
  </sheetViews>
  <sheetFormatPr defaultColWidth="7.69921875" defaultRowHeight="19.5"/>
  <cols>
    <col min="1" max="1" width="12" style="2" customWidth="1"/>
    <col min="2" max="16384" width="7.69921875" style="2" customWidth="1"/>
  </cols>
  <sheetData>
    <row r="2" spans="1:10" ht="12.75">
      <c r="A2" s="159" t="s">
        <v>435</v>
      </c>
      <c r="B2" s="159"/>
      <c r="C2" s="159"/>
      <c r="D2" s="159"/>
      <c r="E2" s="159"/>
      <c r="F2" s="159"/>
      <c r="G2" s="159"/>
      <c r="H2" s="159"/>
      <c r="I2" s="159"/>
      <c r="J2" s="159"/>
    </row>
    <row r="3" spans="1:10" ht="12.75">
      <c r="A3" s="159" t="s">
        <v>436</v>
      </c>
      <c r="B3" s="159"/>
      <c r="C3" s="159"/>
      <c r="D3" s="159"/>
      <c r="E3" s="159"/>
      <c r="F3" s="159"/>
      <c r="G3" s="159"/>
      <c r="H3" s="159"/>
      <c r="I3" s="159"/>
      <c r="J3" s="159"/>
    </row>
    <row r="4" spans="1:10" ht="12.75">
      <c r="A4" s="159" t="s">
        <v>304</v>
      </c>
      <c r="B4" s="159"/>
      <c r="C4" s="159"/>
      <c r="D4" s="159"/>
      <c r="E4" s="159"/>
      <c r="F4" s="159"/>
      <c r="G4" s="159"/>
      <c r="H4" s="159"/>
      <c r="I4" s="159"/>
      <c r="J4" s="159"/>
    </row>
    <row r="6" spans="1:10" ht="12.75">
      <c r="A6" s="155" t="s">
        <v>390</v>
      </c>
      <c r="B6" s="161" t="s">
        <v>363</v>
      </c>
      <c r="C6" s="161"/>
      <c r="D6" s="161"/>
      <c r="E6" s="161" t="s">
        <v>366</v>
      </c>
      <c r="F6" s="161"/>
      <c r="G6" s="161"/>
      <c r="H6" s="161" t="s">
        <v>367</v>
      </c>
      <c r="I6" s="161"/>
      <c r="J6" s="161"/>
    </row>
    <row r="7" spans="1:10" ht="12.75">
      <c r="A7" s="156"/>
      <c r="B7" s="3" t="s">
        <v>301</v>
      </c>
      <c r="C7" s="3" t="s">
        <v>364</v>
      </c>
      <c r="D7" s="3" t="s">
        <v>365</v>
      </c>
      <c r="E7" s="3" t="s">
        <v>301</v>
      </c>
      <c r="F7" s="3" t="s">
        <v>364</v>
      </c>
      <c r="G7" s="3" t="s">
        <v>365</v>
      </c>
      <c r="H7" s="3" t="s">
        <v>301</v>
      </c>
      <c r="I7" s="3" t="s">
        <v>364</v>
      </c>
      <c r="J7" s="3" t="s">
        <v>365</v>
      </c>
    </row>
    <row r="8" spans="1:10" ht="25.5">
      <c r="A8" s="34" t="s">
        <v>437</v>
      </c>
      <c r="B8" s="46">
        <v>847.2162778191325</v>
      </c>
      <c r="C8" s="46">
        <v>898.8359566263332</v>
      </c>
      <c r="D8" s="46">
        <v>798.1983720680396</v>
      </c>
      <c r="E8" s="46">
        <v>845.9185968125147</v>
      </c>
      <c r="F8" s="46">
        <v>891.745270307384</v>
      </c>
      <c r="G8" s="46">
        <v>802.0218789470493</v>
      </c>
      <c r="H8" s="46">
        <v>972.452999461874</v>
      </c>
      <c r="I8" s="47">
        <v>1146.5634263235172</v>
      </c>
      <c r="J8" s="46">
        <v>817.9352627980055</v>
      </c>
    </row>
    <row r="9" spans="1:10" ht="12.75">
      <c r="A9" s="26" t="s">
        <v>309</v>
      </c>
      <c r="B9" s="48">
        <v>1159.2915988357752</v>
      </c>
      <c r="C9" s="48">
        <v>1239.7605979534987</v>
      </c>
      <c r="D9" s="48">
        <v>1075.1913292881543</v>
      </c>
      <c r="E9" s="48">
        <v>841.7</v>
      </c>
      <c r="F9" s="48">
        <v>906.1184736860413</v>
      </c>
      <c r="G9" s="48">
        <v>776.0410973876926</v>
      </c>
      <c r="H9" s="48">
        <v>2622.3</v>
      </c>
      <c r="I9" s="48">
        <v>2786.0925627446463</v>
      </c>
      <c r="J9" s="48">
        <v>2454.5669105499173</v>
      </c>
    </row>
    <row r="10" spans="1:10" ht="12.75">
      <c r="A10" s="49" t="s">
        <v>441</v>
      </c>
      <c r="B10" s="48">
        <v>30.581328004641662</v>
      </c>
      <c r="C10" s="48">
        <v>32.75436579871009</v>
      </c>
      <c r="D10" s="48">
        <v>28.30513362917916</v>
      </c>
      <c r="E10" s="48">
        <v>27.34209302444434</v>
      </c>
      <c r="F10" s="48">
        <v>29.13357495110166</v>
      </c>
      <c r="G10" s="48">
        <v>25.45413990592465</v>
      </c>
      <c r="H10" s="48">
        <v>45.50868053874532</v>
      </c>
      <c r="I10" s="48">
        <v>50.556440826565805</v>
      </c>
      <c r="J10" s="48">
        <v>40.37246858110308</v>
      </c>
    </row>
    <row r="11" spans="1:10" ht="12.75">
      <c r="A11" s="25" t="s">
        <v>442</v>
      </c>
      <c r="B11" s="48">
        <v>94.14839398133007</v>
      </c>
      <c r="C11" s="48">
        <v>138.15878150694164</v>
      </c>
      <c r="D11" s="48">
        <v>48.97559382907518</v>
      </c>
      <c r="E11" s="48">
        <v>74.85878723834348</v>
      </c>
      <c r="F11" s="48">
        <v>107.36248318929539</v>
      </c>
      <c r="G11" s="48">
        <v>41.167345258475706</v>
      </c>
      <c r="H11" s="48">
        <v>198.84468167292903</v>
      </c>
      <c r="I11" s="48">
        <v>312.26646738550227</v>
      </c>
      <c r="J11" s="48">
        <v>88.37902471146847</v>
      </c>
    </row>
    <row r="12" spans="1:10" ht="12.75">
      <c r="A12" s="25" t="s">
        <v>443</v>
      </c>
      <c r="B12" s="48">
        <v>137.1526565325015</v>
      </c>
      <c r="C12" s="48">
        <v>197.6302655142371</v>
      </c>
      <c r="D12" s="48">
        <v>77.8607752013431</v>
      </c>
      <c r="E12" s="48">
        <v>107.95942246270648</v>
      </c>
      <c r="F12" s="48">
        <v>155.31675204280245</v>
      </c>
      <c r="G12" s="48">
        <v>60.457926917483306</v>
      </c>
      <c r="H12" s="48">
        <v>321.2067857907635</v>
      </c>
      <c r="I12" s="48">
        <v>485.55725443200134</v>
      </c>
      <c r="J12" s="48">
        <v>180.85735207191948</v>
      </c>
    </row>
    <row r="13" spans="1:10" ht="12.75">
      <c r="A13" s="26" t="s">
        <v>444</v>
      </c>
      <c r="B13" s="48">
        <v>225.02987621102</v>
      </c>
      <c r="C13" s="48">
        <v>298.3208535010181</v>
      </c>
      <c r="D13" s="48">
        <v>154.46191340986107</v>
      </c>
      <c r="E13" s="48">
        <v>165.4</v>
      </c>
      <c r="F13" s="48">
        <v>215.07824609645243</v>
      </c>
      <c r="G13" s="48">
        <v>116.85883452789031</v>
      </c>
      <c r="H13" s="48">
        <v>654.005159926642</v>
      </c>
      <c r="I13" s="48">
        <v>971.5378494953866</v>
      </c>
      <c r="J13" s="48">
        <v>399.0315638450502</v>
      </c>
    </row>
    <row r="14" spans="1:10" ht="12.75">
      <c r="A14" s="25" t="s">
        <v>445</v>
      </c>
      <c r="B14" s="48">
        <v>465.23928295488133</v>
      </c>
      <c r="C14" s="48">
        <v>588.7587412214343</v>
      </c>
      <c r="D14" s="48">
        <v>348.45103728244504</v>
      </c>
      <c r="E14" s="48">
        <v>396.9</v>
      </c>
      <c r="F14" s="48">
        <v>495.54729108832765</v>
      </c>
      <c r="G14" s="48">
        <v>303.66698782313955</v>
      </c>
      <c r="H14" s="48">
        <v>1014.6273068323924</v>
      </c>
      <c r="I14" s="48">
        <v>1441.6300029900474</v>
      </c>
      <c r="J14" s="48">
        <v>674.2261722341404</v>
      </c>
    </row>
    <row r="15" spans="1:10" ht="12.75">
      <c r="A15" s="25" t="s">
        <v>446</v>
      </c>
      <c r="B15" s="48">
        <v>1228.3096120101384</v>
      </c>
      <c r="C15" s="48">
        <v>1566.6105813207455</v>
      </c>
      <c r="D15" s="48">
        <v>921.1252842690426</v>
      </c>
      <c r="E15" s="48">
        <v>1119.3</v>
      </c>
      <c r="F15" s="48">
        <v>1696.8074518752292</v>
      </c>
      <c r="G15" s="48">
        <v>828.8297858214604</v>
      </c>
      <c r="H15" s="48">
        <v>2109.124788912828</v>
      </c>
      <c r="I15" s="48">
        <v>2690.3844150432337</v>
      </c>
      <c r="J15" s="48">
        <v>1638.964376751143</v>
      </c>
    </row>
    <row r="16" spans="1:10" ht="12.75">
      <c r="A16" s="25" t="s">
        <v>447</v>
      </c>
      <c r="B16" s="48">
        <v>2898.3251745723333</v>
      </c>
      <c r="C16" s="48">
        <v>3733.477951106432</v>
      </c>
      <c r="D16" s="48">
        <v>2232.7494399764973</v>
      </c>
      <c r="E16" s="48">
        <v>2751.8</v>
      </c>
      <c r="F16" s="48">
        <v>3546.4515772957716</v>
      </c>
      <c r="G16" s="48">
        <v>2120.835201192062</v>
      </c>
      <c r="H16" s="48">
        <v>4208.216348791429</v>
      </c>
      <c r="I16" s="48">
        <v>5481.5974941268605</v>
      </c>
      <c r="J16" s="48">
        <v>3236.908723725005</v>
      </c>
    </row>
    <row r="17" spans="1:10" ht="12.75">
      <c r="A17" s="25" t="s">
        <v>448</v>
      </c>
      <c r="B17" s="48">
        <v>6211.118065902031</v>
      </c>
      <c r="C17" s="48">
        <v>7907.44004290859</v>
      </c>
      <c r="D17" s="48">
        <v>5155.803854459132</v>
      </c>
      <c r="E17" s="48">
        <v>6097.7</v>
      </c>
      <c r="F17" s="48">
        <v>7832.224786208769</v>
      </c>
      <c r="G17" s="48">
        <v>5030.845060061165</v>
      </c>
      <c r="H17" s="48">
        <v>7439.520799549921</v>
      </c>
      <c r="I17" s="48">
        <v>8822.785876801214</v>
      </c>
      <c r="J17" s="48">
        <v>6544.959128065395</v>
      </c>
    </row>
    <row r="18" spans="1:10" ht="12.75">
      <c r="A18" s="33" t="s">
        <v>440</v>
      </c>
      <c r="B18" s="50">
        <v>12709.787673110099</v>
      </c>
      <c r="C18" s="50">
        <v>13731.855370810239</v>
      </c>
      <c r="D18" s="50">
        <v>12260.34074555499</v>
      </c>
      <c r="E18" s="50">
        <v>12821.8</v>
      </c>
      <c r="F18" s="50">
        <v>13856.319990643547</v>
      </c>
      <c r="G18" s="50">
        <v>12422.652848157673</v>
      </c>
      <c r="H18" s="50">
        <v>11714.06461597988</v>
      </c>
      <c r="I18" s="50">
        <v>12439.647827321784</v>
      </c>
      <c r="J18" s="50">
        <v>11339.298811794044</v>
      </c>
    </row>
    <row r="19" spans="1:10" ht="25.5" customHeight="1">
      <c r="A19" s="51" t="s">
        <v>449</v>
      </c>
      <c r="B19" s="47">
        <v>531.4657838837111</v>
      </c>
      <c r="C19" s="47">
        <v>675.3624888063845</v>
      </c>
      <c r="D19" s="47">
        <v>411.9769773582438</v>
      </c>
      <c r="E19" s="47">
        <v>483.7</v>
      </c>
      <c r="F19" s="47">
        <v>634.9315766907591</v>
      </c>
      <c r="G19" s="47">
        <v>377.43094489070455</v>
      </c>
      <c r="H19" s="47">
        <v>883</v>
      </c>
      <c r="I19" s="47">
        <v>1162.683657104597</v>
      </c>
      <c r="J19" s="47">
        <v>659.9010714054979</v>
      </c>
    </row>
    <row r="21" spans="1:10" ht="89.25" customHeight="1">
      <c r="A21" s="153" t="s">
        <v>450</v>
      </c>
      <c r="B21" s="154"/>
      <c r="C21" s="154"/>
      <c r="D21" s="154"/>
      <c r="E21" s="154"/>
      <c r="F21" s="154"/>
      <c r="G21" s="154"/>
      <c r="H21" s="154"/>
      <c r="I21" s="154"/>
      <c r="J21" s="154"/>
    </row>
    <row r="22" ht="12.75">
      <c r="A22" s="22"/>
    </row>
    <row r="23" spans="1:10" ht="12.75">
      <c r="A23" s="152" t="s">
        <v>384</v>
      </c>
      <c r="B23" s="152"/>
      <c r="C23" s="152"/>
      <c r="D23" s="152"/>
      <c r="E23" s="152"/>
      <c r="F23" s="152"/>
      <c r="G23" s="152"/>
      <c r="H23" s="152"/>
      <c r="I23" s="152"/>
      <c r="J23" s="152"/>
    </row>
  </sheetData>
  <mergeCells count="9">
    <mergeCell ref="A23:J23"/>
    <mergeCell ref="A4:J4"/>
    <mergeCell ref="A3:J3"/>
    <mergeCell ref="A2:J2"/>
    <mergeCell ref="A21:J21"/>
    <mergeCell ref="H6:J6"/>
    <mergeCell ref="E6:G6"/>
    <mergeCell ref="B6:D6"/>
    <mergeCell ref="A6:A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58"/>
  <sheetViews>
    <sheetView workbookViewId="0" topLeftCell="A1">
      <selection activeCell="A2" sqref="A2:K4"/>
    </sheetView>
  </sheetViews>
  <sheetFormatPr defaultColWidth="7.69921875" defaultRowHeight="19.5"/>
  <cols>
    <col min="1" max="1" width="8.5" style="2" customWidth="1"/>
    <col min="2" max="16384" width="7.69921875" style="2" customWidth="1"/>
  </cols>
  <sheetData>
    <row r="1" ht="12.75">
      <c r="A1" s="38"/>
    </row>
    <row r="2" spans="1:11" ht="12.75">
      <c r="A2" s="159" t="s">
        <v>451</v>
      </c>
      <c r="B2" s="159"/>
      <c r="C2" s="159"/>
      <c r="D2" s="159"/>
      <c r="E2" s="159"/>
      <c r="F2" s="159"/>
      <c r="G2" s="159"/>
      <c r="H2" s="159"/>
      <c r="I2" s="159"/>
      <c r="J2" s="159"/>
      <c r="K2" s="159"/>
    </row>
    <row r="3" spans="1:11" ht="12.75">
      <c r="A3" s="159" t="s">
        <v>455</v>
      </c>
      <c r="B3" s="159"/>
      <c r="C3" s="159"/>
      <c r="D3" s="159"/>
      <c r="E3" s="159"/>
      <c r="F3" s="159"/>
      <c r="G3" s="159"/>
      <c r="H3" s="159"/>
      <c r="I3" s="159"/>
      <c r="J3" s="159"/>
      <c r="K3" s="159"/>
    </row>
    <row r="4" spans="1:11" ht="12.75">
      <c r="A4" s="159" t="s">
        <v>371</v>
      </c>
      <c r="B4" s="159"/>
      <c r="C4" s="159"/>
      <c r="D4" s="159"/>
      <c r="E4" s="159"/>
      <c r="F4" s="159"/>
      <c r="G4" s="159"/>
      <c r="H4" s="159"/>
      <c r="I4" s="159"/>
      <c r="J4" s="159"/>
      <c r="K4" s="159"/>
    </row>
    <row r="6" spans="1:11" ht="12.75">
      <c r="A6" s="169" t="s">
        <v>453</v>
      </c>
      <c r="B6" s="169" t="s">
        <v>379</v>
      </c>
      <c r="C6" s="168" t="s">
        <v>363</v>
      </c>
      <c r="D6" s="168"/>
      <c r="E6" s="168"/>
      <c r="F6" s="161" t="s">
        <v>366</v>
      </c>
      <c r="G6" s="161"/>
      <c r="H6" s="161"/>
      <c r="I6" s="161" t="s">
        <v>452</v>
      </c>
      <c r="J6" s="161"/>
      <c r="K6" s="161"/>
    </row>
    <row r="7" spans="1:11" ht="12.75">
      <c r="A7" s="157"/>
      <c r="B7" s="174"/>
      <c r="C7" s="4" t="s">
        <v>301</v>
      </c>
      <c r="D7" s="4" t="s">
        <v>364</v>
      </c>
      <c r="E7" s="3" t="s">
        <v>365</v>
      </c>
      <c r="F7" s="3" t="s">
        <v>301</v>
      </c>
      <c r="G7" s="3" t="s">
        <v>364</v>
      </c>
      <c r="H7" s="3" t="s">
        <v>365</v>
      </c>
      <c r="I7" s="3" t="s">
        <v>301</v>
      </c>
      <c r="J7" s="3" t="s">
        <v>364</v>
      </c>
      <c r="K7" s="3" t="s">
        <v>365</v>
      </c>
    </row>
    <row r="8" spans="1:11" ht="12.75">
      <c r="A8" s="10"/>
      <c r="B8" s="7" t="s">
        <v>312</v>
      </c>
      <c r="C8" s="48">
        <v>717.5</v>
      </c>
      <c r="D8" s="48">
        <v>925.9</v>
      </c>
      <c r="E8" s="48">
        <v>537.3</v>
      </c>
      <c r="F8" s="48">
        <v>685.5</v>
      </c>
      <c r="G8" s="48">
        <v>889.4</v>
      </c>
      <c r="H8" s="48">
        <v>510.8</v>
      </c>
      <c r="I8" s="48">
        <v>961.5</v>
      </c>
      <c r="J8" s="48">
        <v>1201.7</v>
      </c>
      <c r="K8" s="48">
        <v>744.8</v>
      </c>
    </row>
    <row r="9" spans="1:11" ht="12.75">
      <c r="A9" s="10"/>
      <c r="B9" s="7" t="s">
        <v>313</v>
      </c>
      <c r="C9" s="48">
        <v>707.9</v>
      </c>
      <c r="D9" s="48">
        <v>922.9</v>
      </c>
      <c r="E9" s="48">
        <v>524</v>
      </c>
      <c r="F9" s="48">
        <v>672.5</v>
      </c>
      <c r="G9" s="48">
        <v>881.2</v>
      </c>
      <c r="H9" s="48">
        <v>495.7</v>
      </c>
      <c r="I9" s="48">
        <v>969.6</v>
      </c>
      <c r="J9" s="48">
        <v>1226.9</v>
      </c>
      <c r="K9" s="48">
        <v>739.3</v>
      </c>
    </row>
    <row r="10" spans="1:11" ht="12.75">
      <c r="A10" s="10"/>
      <c r="B10" s="7" t="s">
        <v>314</v>
      </c>
      <c r="C10" s="48">
        <v>711.1</v>
      </c>
      <c r="D10" s="48">
        <v>928.2</v>
      </c>
      <c r="E10" s="48">
        <v>526.4</v>
      </c>
      <c r="F10" s="48">
        <v>677.2</v>
      </c>
      <c r="G10" s="48">
        <v>888</v>
      </c>
      <c r="H10" s="48">
        <v>499.4</v>
      </c>
      <c r="I10" s="48">
        <v>954.7</v>
      </c>
      <c r="J10" s="48">
        <v>1220.4</v>
      </c>
      <c r="K10" s="48">
        <v>719.6</v>
      </c>
    </row>
    <row r="11" spans="1:11" ht="12.75">
      <c r="A11" s="10"/>
      <c r="B11" s="7" t="s">
        <v>315</v>
      </c>
      <c r="C11" s="48">
        <v>694.3</v>
      </c>
      <c r="D11" s="48">
        <v>906.3</v>
      </c>
      <c r="E11" s="48">
        <v>513.7</v>
      </c>
      <c r="F11" s="48">
        <v>658.4</v>
      </c>
      <c r="G11" s="48">
        <v>862.6</v>
      </c>
      <c r="H11" s="48">
        <v>486</v>
      </c>
      <c r="I11" s="48">
        <v>949.5</v>
      </c>
      <c r="J11" s="48">
        <v>1223.6</v>
      </c>
      <c r="K11" s="48">
        <v>709.2</v>
      </c>
    </row>
    <row r="12" spans="1:11" ht="12.75">
      <c r="A12" s="10"/>
      <c r="B12" s="7" t="s">
        <v>316</v>
      </c>
      <c r="C12" s="48">
        <v>660.7</v>
      </c>
      <c r="D12" s="48">
        <v>865.1</v>
      </c>
      <c r="E12" s="48">
        <v>488</v>
      </c>
      <c r="F12" s="48">
        <v>628.4</v>
      </c>
      <c r="G12" s="48">
        <v>824.6</v>
      </c>
      <c r="H12" s="48">
        <v>464.2</v>
      </c>
      <c r="I12" s="48">
        <v>885.2</v>
      </c>
      <c r="J12" s="48">
        <v>1153.2</v>
      </c>
      <c r="K12" s="48">
        <v>651.4</v>
      </c>
    </row>
    <row r="13" spans="1:11" ht="12.75">
      <c r="A13" s="10"/>
      <c r="B13" s="10"/>
      <c r="C13" s="52"/>
      <c r="D13" s="52"/>
      <c r="E13" s="48"/>
      <c r="F13" s="52"/>
      <c r="G13" s="52"/>
      <c r="H13" s="48"/>
      <c r="I13" s="48"/>
      <c r="J13" s="48"/>
      <c r="K13" s="52"/>
    </row>
    <row r="14" spans="1:11" ht="12.75">
      <c r="A14" s="10"/>
      <c r="B14" s="7" t="s">
        <v>317</v>
      </c>
      <c r="C14" s="48">
        <v>640.2</v>
      </c>
      <c r="D14" s="48">
        <v>840.3</v>
      </c>
      <c r="E14" s="48">
        <v>472.4</v>
      </c>
      <c r="F14" s="48">
        <v>610.1</v>
      </c>
      <c r="G14" s="48">
        <v>800.5</v>
      </c>
      <c r="H14" s="48">
        <v>452</v>
      </c>
      <c r="I14" s="48">
        <v>846.1</v>
      </c>
      <c r="J14" s="48">
        <v>1122</v>
      </c>
      <c r="K14" s="48">
        <v>607.8</v>
      </c>
    </row>
    <row r="15" spans="1:11" ht="12.75">
      <c r="A15" s="10"/>
      <c r="B15" s="7" t="s">
        <v>318</v>
      </c>
      <c r="C15" s="48">
        <v>636.1</v>
      </c>
      <c r="D15" s="48">
        <v>838.5</v>
      </c>
      <c r="E15" s="48">
        <v>469.1</v>
      </c>
      <c r="F15" s="48">
        <v>607.2</v>
      </c>
      <c r="G15" s="48">
        <v>801.4</v>
      </c>
      <c r="H15" s="48">
        <v>448.5</v>
      </c>
      <c r="I15" s="48">
        <v>835</v>
      </c>
      <c r="J15" s="48">
        <v>1100.7</v>
      </c>
      <c r="K15" s="48">
        <v>608.1</v>
      </c>
    </row>
    <row r="16" spans="1:11" ht="12.75">
      <c r="A16" s="26"/>
      <c r="B16" s="7" t="s">
        <v>319</v>
      </c>
      <c r="C16" s="48">
        <v>614.4</v>
      </c>
      <c r="D16" s="48">
        <v>814.8</v>
      </c>
      <c r="E16" s="48">
        <v>449.4</v>
      </c>
      <c r="F16" s="48">
        <v>587.3</v>
      </c>
      <c r="G16" s="48">
        <v>781.6</v>
      </c>
      <c r="H16" s="48">
        <v>428.8</v>
      </c>
      <c r="I16" s="48">
        <v>802.2</v>
      </c>
      <c r="J16" s="48">
        <v>1049.4</v>
      </c>
      <c r="K16" s="48">
        <v>592.9</v>
      </c>
    </row>
    <row r="17" spans="1:11" ht="12.75">
      <c r="A17" s="10"/>
      <c r="B17" s="7" t="s">
        <v>320</v>
      </c>
      <c r="C17" s="48">
        <v>606.3</v>
      </c>
      <c r="D17" s="48">
        <v>797.8</v>
      </c>
      <c r="E17" s="48">
        <v>449.8</v>
      </c>
      <c r="F17" s="48">
        <v>578.7</v>
      </c>
      <c r="G17" s="48">
        <v>765.7</v>
      </c>
      <c r="H17" s="48">
        <v>426.8</v>
      </c>
      <c r="I17" s="48">
        <v>798.9</v>
      </c>
      <c r="J17" s="48">
        <v>1025.7</v>
      </c>
      <c r="K17" s="48">
        <v>608.9</v>
      </c>
    </row>
    <row r="18" spans="1:11" ht="12.75">
      <c r="A18" s="10"/>
      <c r="B18" s="7" t="s">
        <v>321</v>
      </c>
      <c r="C18" s="48">
        <v>585.4</v>
      </c>
      <c r="D18" s="48">
        <v>775.6</v>
      </c>
      <c r="E18" s="48">
        <v>431.4</v>
      </c>
      <c r="F18" s="48">
        <v>557.9</v>
      </c>
      <c r="G18" s="48">
        <v>742.5</v>
      </c>
      <c r="H18" s="48">
        <v>409.7</v>
      </c>
      <c r="I18" s="48">
        <v>773</v>
      </c>
      <c r="J18" s="48">
        <v>1007.6</v>
      </c>
      <c r="K18" s="48">
        <v>577.6</v>
      </c>
    </row>
    <row r="19" spans="1:11" ht="12.75">
      <c r="A19" s="54" t="s">
        <v>380</v>
      </c>
      <c r="B19" s="10"/>
      <c r="C19" s="52"/>
      <c r="D19" s="52"/>
      <c r="E19" s="48"/>
      <c r="F19" s="52"/>
      <c r="G19" s="52"/>
      <c r="H19" s="48"/>
      <c r="I19" s="48"/>
      <c r="J19" s="48"/>
      <c r="K19" s="52"/>
    </row>
    <row r="20" spans="1:11" ht="12.75">
      <c r="A20" s="10"/>
      <c r="B20" s="7" t="s">
        <v>322</v>
      </c>
      <c r="C20" s="48">
        <v>588</v>
      </c>
      <c r="D20" s="48">
        <v>773.9</v>
      </c>
      <c r="E20" s="48">
        <v>438.7</v>
      </c>
      <c r="F20" s="48">
        <v>557.1</v>
      </c>
      <c r="G20" s="48">
        <v>735.5</v>
      </c>
      <c r="H20" s="48">
        <v>414.9</v>
      </c>
      <c r="I20" s="48">
        <v>797.3</v>
      </c>
      <c r="J20" s="48">
        <v>1045.8</v>
      </c>
      <c r="K20" s="48">
        <v>594.3</v>
      </c>
    </row>
    <row r="21" spans="1:11" ht="12.75">
      <c r="A21" s="10"/>
      <c r="B21" s="7" t="s">
        <v>323</v>
      </c>
      <c r="C21" s="48">
        <v>567.4</v>
      </c>
      <c r="D21" s="48">
        <v>752.1</v>
      </c>
      <c r="E21" s="48">
        <v>424.5</v>
      </c>
      <c r="F21" s="48">
        <v>542.2</v>
      </c>
      <c r="G21" s="48">
        <v>718.5</v>
      </c>
      <c r="H21" s="48">
        <v>403</v>
      </c>
      <c r="I21" s="48">
        <v>742.4</v>
      </c>
      <c r="J21" s="48">
        <v>977.6</v>
      </c>
      <c r="K21" s="48">
        <v>554.1</v>
      </c>
    </row>
    <row r="22" spans="1:11" ht="12.75">
      <c r="A22" s="10"/>
      <c r="B22" s="7" t="s">
        <v>324</v>
      </c>
      <c r="C22" s="48">
        <v>556.9</v>
      </c>
      <c r="D22" s="48">
        <v>739.5</v>
      </c>
      <c r="E22" s="48">
        <v>416.8</v>
      </c>
      <c r="F22" s="48">
        <v>531.9</v>
      </c>
      <c r="G22" s="48">
        <v>705.4</v>
      </c>
      <c r="H22" s="48">
        <v>395.6</v>
      </c>
      <c r="I22" s="48">
        <v>430.9</v>
      </c>
      <c r="J22" s="48">
        <v>961.8</v>
      </c>
      <c r="K22" s="48">
        <v>546.1</v>
      </c>
    </row>
    <row r="23" spans="1:11" ht="12.75">
      <c r="A23" s="10"/>
      <c r="B23" s="7" t="s">
        <v>325</v>
      </c>
      <c r="C23" s="48">
        <v>557.1</v>
      </c>
      <c r="D23" s="48">
        <v>735</v>
      </c>
      <c r="E23" s="48">
        <v>421.2</v>
      </c>
      <c r="F23" s="48">
        <v>531.1</v>
      </c>
      <c r="G23" s="48">
        <v>698.7</v>
      </c>
      <c r="H23" s="48">
        <v>399.3</v>
      </c>
      <c r="I23" s="48">
        <v>738.9</v>
      </c>
      <c r="J23" s="48">
        <v>973.3</v>
      </c>
      <c r="K23" s="48">
        <v>551.7</v>
      </c>
    </row>
    <row r="24" spans="1:11" ht="12.75">
      <c r="A24" s="10"/>
      <c r="B24" s="7" t="s">
        <v>326</v>
      </c>
      <c r="C24" s="48">
        <v>564.5</v>
      </c>
      <c r="D24" s="48">
        <v>736.5</v>
      </c>
      <c r="E24" s="48">
        <v>431.3</v>
      </c>
      <c r="F24" s="48">
        <v>533.7</v>
      </c>
      <c r="G24" s="48">
        <v>694.8</v>
      </c>
      <c r="H24" s="48">
        <v>407.2</v>
      </c>
      <c r="I24" s="48">
        <v>779.4</v>
      </c>
      <c r="J24" s="48">
        <v>1024.5</v>
      </c>
      <c r="K24" s="48">
        <v>582</v>
      </c>
    </row>
    <row r="25" spans="1:11" ht="12.75">
      <c r="A25" s="10"/>
      <c r="B25" s="10"/>
      <c r="C25" s="52"/>
      <c r="D25" s="52"/>
      <c r="E25" s="52"/>
      <c r="F25" s="52"/>
      <c r="G25" s="52"/>
      <c r="H25" s="48"/>
      <c r="I25" s="48"/>
      <c r="J25" s="48"/>
      <c r="K25" s="52"/>
    </row>
    <row r="26" spans="1:11" ht="12.75">
      <c r="A26" s="10"/>
      <c r="B26" s="7" t="s">
        <v>327</v>
      </c>
      <c r="C26" s="48">
        <v>570</v>
      </c>
      <c r="D26" s="48">
        <v>747.3</v>
      </c>
      <c r="E26" s="48">
        <v>427.6</v>
      </c>
      <c r="F26" s="48">
        <v>534.9</v>
      </c>
      <c r="G26" s="48">
        <v>701.2</v>
      </c>
      <c r="H26" s="48">
        <v>402.8</v>
      </c>
      <c r="I26" s="48">
        <v>801</v>
      </c>
      <c r="J26" s="48">
        <v>1063.7</v>
      </c>
      <c r="K26" s="48">
        <v>587.9</v>
      </c>
    </row>
    <row r="27" spans="1:11" ht="12.75">
      <c r="A27" s="10"/>
      <c r="B27" s="7" t="s">
        <v>328</v>
      </c>
      <c r="C27" s="48">
        <v>566.9</v>
      </c>
      <c r="D27" s="48">
        <v>734.8</v>
      </c>
      <c r="E27" s="48">
        <v>431</v>
      </c>
      <c r="F27" s="48">
        <v>529.2</v>
      </c>
      <c r="G27" s="48">
        <v>685.4</v>
      </c>
      <c r="H27" s="48">
        <v>404</v>
      </c>
      <c r="I27" s="48">
        <v>815.2</v>
      </c>
      <c r="J27" s="48">
        <v>1076.8</v>
      </c>
      <c r="K27" s="48">
        <v>603.9</v>
      </c>
    </row>
    <row r="28" spans="1:11" ht="12.75">
      <c r="A28" s="10"/>
      <c r="B28" s="7" t="s">
        <v>329</v>
      </c>
      <c r="C28" s="48">
        <v>556.4</v>
      </c>
      <c r="D28" s="48">
        <v>713.6</v>
      </c>
      <c r="E28" s="48">
        <v>428.4</v>
      </c>
      <c r="F28" s="48">
        <v>516.1</v>
      </c>
      <c r="G28" s="48">
        <v>658.8</v>
      </c>
      <c r="H28" s="48">
        <v>400.9</v>
      </c>
      <c r="I28" s="48">
        <v>822.4</v>
      </c>
      <c r="J28" s="48">
        <v>1094.8</v>
      </c>
      <c r="K28" s="48">
        <v>603.5</v>
      </c>
    </row>
    <row r="29" spans="1:11" ht="12.75">
      <c r="A29" s="10"/>
      <c r="B29" s="7" t="s">
        <v>330</v>
      </c>
      <c r="C29" s="48">
        <v>545</v>
      </c>
      <c r="D29" s="48">
        <v>698</v>
      </c>
      <c r="E29" s="48">
        <v>419.1</v>
      </c>
      <c r="F29" s="48">
        <v>504.9</v>
      </c>
      <c r="G29" s="48">
        <v>647.2</v>
      </c>
      <c r="H29" s="48">
        <v>388.6</v>
      </c>
      <c r="I29" s="48">
        <v>813.1</v>
      </c>
      <c r="J29" s="48">
        <v>1054.9</v>
      </c>
      <c r="K29" s="48">
        <v>618</v>
      </c>
    </row>
    <row r="30" spans="1:11" ht="12.75">
      <c r="A30" s="10"/>
      <c r="B30" s="7" t="s">
        <v>331</v>
      </c>
      <c r="C30" s="48">
        <v>531.5</v>
      </c>
      <c r="D30" s="48">
        <v>675.4</v>
      </c>
      <c r="E30" s="48">
        <v>412</v>
      </c>
      <c r="F30" s="48">
        <v>494.3</v>
      </c>
      <c r="G30" s="48">
        <v>634.9</v>
      </c>
      <c r="H30" s="48">
        <v>377.3</v>
      </c>
      <c r="I30" s="48">
        <v>849</v>
      </c>
      <c r="J30" s="48">
        <v>1112.5</v>
      </c>
      <c r="K30" s="48">
        <v>637.2</v>
      </c>
    </row>
    <row r="31" spans="1:11" ht="12.75">
      <c r="A31" s="42"/>
      <c r="B31" s="42"/>
      <c r="C31" s="53"/>
      <c r="D31" s="53"/>
      <c r="E31" s="53"/>
      <c r="F31" s="53"/>
      <c r="G31" s="53"/>
      <c r="H31" s="53"/>
      <c r="I31" s="53"/>
      <c r="J31" s="50"/>
      <c r="K31" s="53"/>
    </row>
    <row r="32" spans="1:11" ht="12.75">
      <c r="A32" s="10"/>
      <c r="B32" s="7" t="s">
        <v>312</v>
      </c>
      <c r="C32" s="48">
        <v>714.3</v>
      </c>
      <c r="D32" s="48">
        <v>931.6</v>
      </c>
      <c r="E32" s="48">
        <v>532.5</v>
      </c>
      <c r="F32" s="48">
        <v>679.6</v>
      </c>
      <c r="G32" s="48">
        <v>893.4</v>
      </c>
      <c r="H32" s="48">
        <v>501.7</v>
      </c>
      <c r="I32" s="48">
        <v>983.4</v>
      </c>
      <c r="J32" s="48">
        <v>1231.4</v>
      </c>
      <c r="K32" s="48">
        <v>770.8</v>
      </c>
    </row>
    <row r="33" spans="1:11" ht="12.75">
      <c r="A33" s="10"/>
      <c r="B33" s="7" t="s">
        <v>313</v>
      </c>
      <c r="C33" s="48">
        <v>697.6</v>
      </c>
      <c r="D33" s="48">
        <v>913.3</v>
      </c>
      <c r="E33" s="48">
        <v>519.1</v>
      </c>
      <c r="F33" s="48">
        <v>663.7</v>
      </c>
      <c r="G33" s="48">
        <v>876</v>
      </c>
      <c r="H33" s="48">
        <v>489.1</v>
      </c>
      <c r="I33" s="48">
        <v>959.5</v>
      </c>
      <c r="J33" s="48">
        <v>1206.7</v>
      </c>
      <c r="K33" s="48">
        <v>749.8</v>
      </c>
    </row>
    <row r="34" spans="1:11" ht="12.75">
      <c r="A34" s="10"/>
      <c r="B34" s="7" t="s">
        <v>314</v>
      </c>
      <c r="C34" s="48">
        <v>698</v>
      </c>
      <c r="D34" s="48">
        <v>918</v>
      </c>
      <c r="E34" s="48">
        <v>516.6</v>
      </c>
      <c r="F34" s="48">
        <v>664</v>
      </c>
      <c r="G34" s="48">
        <v>879.3</v>
      </c>
      <c r="H34" s="48">
        <v>487.6</v>
      </c>
      <c r="I34" s="48">
        <v>958.6</v>
      </c>
      <c r="J34" s="48">
        <v>1223.1</v>
      </c>
      <c r="K34" s="48">
        <v>737.1</v>
      </c>
    </row>
    <row r="35" spans="1:11" ht="12.75">
      <c r="A35" s="10"/>
      <c r="B35" s="7" t="s">
        <v>315</v>
      </c>
      <c r="C35" s="48">
        <v>687.3</v>
      </c>
      <c r="D35" s="48">
        <v>905.9</v>
      </c>
      <c r="E35" s="48">
        <v>508.1</v>
      </c>
      <c r="F35" s="48">
        <v>654</v>
      </c>
      <c r="G35" s="48">
        <v>868.5</v>
      </c>
      <c r="H35" s="48">
        <v>479.3</v>
      </c>
      <c r="I35" s="48">
        <v>942.2</v>
      </c>
      <c r="J35" s="48">
        <v>1199.5</v>
      </c>
      <c r="K35" s="48">
        <v>728.1</v>
      </c>
    </row>
    <row r="36" spans="1:11" ht="12.75">
      <c r="A36" s="10"/>
      <c r="B36" s="7" t="s">
        <v>316</v>
      </c>
      <c r="C36" s="48">
        <v>659.5</v>
      </c>
      <c r="D36" s="48">
        <v>870.9</v>
      </c>
      <c r="E36" s="48">
        <v>487</v>
      </c>
      <c r="F36" s="48">
        <v>629</v>
      </c>
      <c r="G36" s="48">
        <v>836.1</v>
      </c>
      <c r="H36" s="48">
        <v>461</v>
      </c>
      <c r="I36" s="48">
        <v>889.6</v>
      </c>
      <c r="J36" s="48">
        <v>1142.4</v>
      </c>
      <c r="K36" s="48">
        <v>680.5</v>
      </c>
    </row>
    <row r="37" spans="1:11" ht="12.75">
      <c r="A37" s="10"/>
      <c r="B37" s="10"/>
      <c r="C37" s="48"/>
      <c r="D37" s="48"/>
      <c r="E37" s="48"/>
      <c r="F37" s="48"/>
      <c r="G37" s="52"/>
      <c r="H37" s="48"/>
      <c r="I37" s="48"/>
      <c r="J37" s="48"/>
      <c r="K37" s="48"/>
    </row>
    <row r="38" spans="1:11" ht="12.75">
      <c r="A38" s="10"/>
      <c r="B38" s="7" t="s">
        <v>317</v>
      </c>
      <c r="C38" s="48">
        <v>630.4</v>
      </c>
      <c r="D38" s="48">
        <v>837.2</v>
      </c>
      <c r="E38" s="48">
        <v>462.5</v>
      </c>
      <c r="F38" s="48">
        <v>602.2</v>
      </c>
      <c r="G38" s="48">
        <v>804.3</v>
      </c>
      <c r="H38" s="48">
        <v>439</v>
      </c>
      <c r="I38" s="48">
        <v>840.6</v>
      </c>
      <c r="J38" s="48">
        <v>1090.1</v>
      </c>
      <c r="K38" s="48">
        <v>634.5</v>
      </c>
    </row>
    <row r="39" spans="1:11" ht="12.75">
      <c r="A39" s="10"/>
      <c r="B39" s="7" t="s">
        <v>318</v>
      </c>
      <c r="C39" s="48">
        <v>618.5</v>
      </c>
      <c r="D39" s="48">
        <v>820.9</v>
      </c>
      <c r="E39" s="48">
        <v>455</v>
      </c>
      <c r="F39" s="48">
        <v>591.3</v>
      </c>
      <c r="G39" s="48">
        <v>789.3</v>
      </c>
      <c r="H39" s="48">
        <v>432.5</v>
      </c>
      <c r="I39" s="48">
        <v>818.5</v>
      </c>
      <c r="J39" s="48">
        <v>1063.4</v>
      </c>
      <c r="K39" s="48">
        <v>618.3</v>
      </c>
    </row>
    <row r="40" spans="1:11" ht="12.75">
      <c r="A40" s="26"/>
      <c r="B40" s="7" t="s">
        <v>319</v>
      </c>
      <c r="C40" s="48">
        <v>602.1</v>
      </c>
      <c r="D40" s="48">
        <v>801.3</v>
      </c>
      <c r="E40" s="48">
        <v>441.8</v>
      </c>
      <c r="F40" s="48">
        <v>575.7</v>
      </c>
      <c r="G40" s="48">
        <v>770.6</v>
      </c>
      <c r="H40" s="48">
        <v>419.6</v>
      </c>
      <c r="I40" s="48">
        <v>796.7</v>
      </c>
      <c r="J40" s="48">
        <v>1036.1</v>
      </c>
      <c r="K40" s="48">
        <v>601.8</v>
      </c>
    </row>
    <row r="41" spans="1:11" ht="12.75">
      <c r="A41" s="10"/>
      <c r="B41" s="7" t="s">
        <v>320</v>
      </c>
      <c r="C41" s="48">
        <v>595</v>
      </c>
      <c r="D41" s="48">
        <v>791.4</v>
      </c>
      <c r="E41" s="48">
        <v>437.4</v>
      </c>
      <c r="F41" s="48">
        <v>569.5</v>
      </c>
      <c r="G41" s="48">
        <v>761.1</v>
      </c>
      <c r="H41" s="48">
        <v>416.4</v>
      </c>
      <c r="I41" s="48">
        <v>780</v>
      </c>
      <c r="J41" s="48">
        <v>1021</v>
      </c>
      <c r="K41" s="48">
        <v>585.8</v>
      </c>
    </row>
    <row r="42" spans="1:11" ht="12.75">
      <c r="A42" s="10"/>
      <c r="B42" s="7" t="s">
        <v>321</v>
      </c>
      <c r="C42" s="48">
        <v>577</v>
      </c>
      <c r="D42" s="48">
        <v>768.6</v>
      </c>
      <c r="E42" s="48">
        <v>423.1</v>
      </c>
      <c r="F42" s="48">
        <v>551.9</v>
      </c>
      <c r="G42" s="48">
        <v>738.4</v>
      </c>
      <c r="H42" s="48">
        <v>402.5</v>
      </c>
      <c r="I42" s="48">
        <v>757.1</v>
      </c>
      <c r="J42" s="48">
        <v>994.8</v>
      </c>
      <c r="K42" s="48">
        <v>566.9</v>
      </c>
    </row>
    <row r="43" spans="1:11" ht="12.75">
      <c r="A43" s="10" t="s">
        <v>378</v>
      </c>
      <c r="B43" s="10"/>
      <c r="C43" s="48"/>
      <c r="D43" s="48"/>
      <c r="E43" s="48"/>
      <c r="F43" s="48"/>
      <c r="G43" s="48"/>
      <c r="H43" s="48"/>
      <c r="I43" s="48"/>
      <c r="J43" s="48"/>
      <c r="K43" s="48"/>
    </row>
    <row r="44" spans="1:11" ht="12.75">
      <c r="A44" s="10"/>
      <c r="B44" s="7" t="s">
        <v>322</v>
      </c>
      <c r="C44" s="48">
        <v>585.8</v>
      </c>
      <c r="D44" s="48">
        <v>777.2</v>
      </c>
      <c r="E44" s="48">
        <v>432.6</v>
      </c>
      <c r="F44" s="48">
        <v>559.4</v>
      </c>
      <c r="G44" s="48">
        <v>745.3</v>
      </c>
      <c r="H44" s="48">
        <v>411.1</v>
      </c>
      <c r="I44" s="48">
        <v>774.2</v>
      </c>
      <c r="J44" s="48">
        <v>1015.1</v>
      </c>
      <c r="K44" s="48">
        <v>582.6</v>
      </c>
    </row>
    <row r="45" spans="1:11" ht="12.75">
      <c r="A45" s="10"/>
      <c r="B45" s="7" t="s">
        <v>323</v>
      </c>
      <c r="C45" s="48">
        <v>568.2</v>
      </c>
      <c r="D45" s="48">
        <v>753.3</v>
      </c>
      <c r="E45" s="48">
        <v>420.4</v>
      </c>
      <c r="F45" s="48">
        <v>544.6</v>
      </c>
      <c r="G45" s="48">
        <v>724.4</v>
      </c>
      <c r="H45" s="48">
        <v>401.4</v>
      </c>
      <c r="I45" s="48">
        <v>732.6</v>
      </c>
      <c r="J45" s="48">
        <v>964.3</v>
      </c>
      <c r="K45" s="48">
        <v>549.4</v>
      </c>
    </row>
    <row r="46" spans="1:11" ht="12.75">
      <c r="A46" s="10"/>
      <c r="B46" s="7" t="s">
        <v>324</v>
      </c>
      <c r="C46" s="48">
        <v>553.8</v>
      </c>
      <c r="D46" s="48">
        <v>733.1</v>
      </c>
      <c r="E46" s="48">
        <v>411.2</v>
      </c>
      <c r="F46" s="48">
        <v>531.8</v>
      </c>
      <c r="G46" s="48">
        <v>706</v>
      </c>
      <c r="H46" s="48">
        <v>393.3</v>
      </c>
      <c r="I46" s="48">
        <v>704.6</v>
      </c>
      <c r="J46" s="48">
        <v>928.4</v>
      </c>
      <c r="K46" s="48">
        <v>529.3</v>
      </c>
    </row>
    <row r="47" spans="1:11" ht="12.75">
      <c r="A47" s="10"/>
      <c r="B47" s="7" t="s">
        <v>325</v>
      </c>
      <c r="C47" s="48">
        <v>550.5</v>
      </c>
      <c r="D47" s="48">
        <v>725.3</v>
      </c>
      <c r="E47" s="48">
        <v>411.5</v>
      </c>
      <c r="F47" s="48">
        <v>528</v>
      </c>
      <c r="G47" s="48">
        <v>698.4</v>
      </c>
      <c r="H47" s="48">
        <v>392.7</v>
      </c>
      <c r="I47" s="48">
        <v>703.1</v>
      </c>
      <c r="J47" s="48">
        <v>916.3</v>
      </c>
      <c r="K47" s="48">
        <v>535.2</v>
      </c>
    </row>
    <row r="48" spans="1:11" ht="12.75">
      <c r="A48" s="10"/>
      <c r="B48" s="7" t="s">
        <v>326</v>
      </c>
      <c r="C48" s="48">
        <v>545.9</v>
      </c>
      <c r="D48" s="48">
        <v>716.7</v>
      </c>
      <c r="E48" s="48">
        <v>409.6</v>
      </c>
      <c r="F48" s="48">
        <v>523.6</v>
      </c>
      <c r="G48" s="48">
        <v>689.9</v>
      </c>
      <c r="H48" s="48">
        <v>391.3</v>
      </c>
      <c r="I48" s="48">
        <v>694.5</v>
      </c>
      <c r="J48" s="48">
        <v>904.4</v>
      </c>
      <c r="K48" s="48">
        <v>529</v>
      </c>
    </row>
    <row r="49" spans="1:11" ht="12.75">
      <c r="A49" s="10"/>
      <c r="B49" s="10"/>
      <c r="C49" s="48"/>
      <c r="D49" s="48"/>
      <c r="E49" s="48"/>
      <c r="F49" s="52"/>
      <c r="G49" s="48"/>
      <c r="H49" s="48"/>
      <c r="I49" s="48"/>
      <c r="J49" s="48"/>
      <c r="K49" s="48"/>
    </row>
    <row r="50" spans="1:11" ht="12.75">
      <c r="A50" s="10"/>
      <c r="B50" s="7" t="s">
        <v>327</v>
      </c>
      <c r="C50" s="48">
        <v>546.1</v>
      </c>
      <c r="D50" s="48">
        <v>716.8</v>
      </c>
      <c r="E50" s="48">
        <v>409.4</v>
      </c>
      <c r="F50" s="48">
        <v>523.6</v>
      </c>
      <c r="G50" s="48">
        <v>688.7</v>
      </c>
      <c r="H50" s="48">
        <v>390.6</v>
      </c>
      <c r="I50" s="48">
        <v>697.8</v>
      </c>
      <c r="J50" s="48">
        <v>910.4</v>
      </c>
      <c r="K50" s="48">
        <v>530</v>
      </c>
    </row>
    <row r="51" spans="1:11" ht="12.75">
      <c r="A51" s="10"/>
      <c r="B51" s="7" t="s">
        <v>328</v>
      </c>
      <c r="C51" s="48">
        <v>541.7</v>
      </c>
      <c r="D51" s="48">
        <v>709.1</v>
      </c>
      <c r="E51" s="48">
        <v>406.6</v>
      </c>
      <c r="F51" s="48">
        <v>518</v>
      </c>
      <c r="G51" s="48">
        <v>679.8</v>
      </c>
      <c r="H51" s="48">
        <v>387.7</v>
      </c>
      <c r="I51" s="48">
        <v>693.1</v>
      </c>
      <c r="J51" s="48">
        <v>905.7</v>
      </c>
      <c r="K51" s="48">
        <v>524</v>
      </c>
    </row>
    <row r="52" spans="1:11" ht="12.75">
      <c r="A52" s="10"/>
      <c r="B52" s="7" t="s">
        <v>329</v>
      </c>
      <c r="C52" s="48">
        <v>535.5</v>
      </c>
      <c r="D52" s="48">
        <v>698.6</v>
      </c>
      <c r="E52" s="48">
        <v>403.3</v>
      </c>
      <c r="F52" s="48">
        <v>511.1</v>
      </c>
      <c r="G52" s="48">
        <v>668.2</v>
      </c>
      <c r="H52" s="48">
        <v>384.1</v>
      </c>
      <c r="I52" s="48">
        <v>688</v>
      </c>
      <c r="J52" s="48">
        <v>898.1</v>
      </c>
      <c r="K52" s="48">
        <v>520.1</v>
      </c>
    </row>
    <row r="53" spans="1:11" ht="12.75">
      <c r="A53" s="10"/>
      <c r="B53" s="7">
        <v>1988</v>
      </c>
      <c r="C53" s="48">
        <v>535.5</v>
      </c>
      <c r="D53" s="48">
        <v>696.7</v>
      </c>
      <c r="E53" s="48">
        <v>404.4</v>
      </c>
      <c r="F53" s="48">
        <v>509.8</v>
      </c>
      <c r="G53" s="48">
        <v>664.3</v>
      </c>
      <c r="H53" s="48">
        <v>384.4</v>
      </c>
      <c r="I53" s="48">
        <v>692.5</v>
      </c>
      <c r="J53" s="48">
        <v>904.3</v>
      </c>
      <c r="K53" s="48">
        <v>523.5</v>
      </c>
    </row>
    <row r="54" spans="1:11" ht="12.75">
      <c r="A54" s="42"/>
      <c r="B54" s="4">
        <v>1989</v>
      </c>
      <c r="C54" s="50">
        <v>524.1</v>
      </c>
      <c r="D54" s="55" t="s">
        <v>369</v>
      </c>
      <c r="E54" s="55" t="s">
        <v>369</v>
      </c>
      <c r="F54" s="55" t="s">
        <v>369</v>
      </c>
      <c r="G54" s="55" t="s">
        <v>369</v>
      </c>
      <c r="H54" s="55" t="s">
        <v>369</v>
      </c>
      <c r="I54" s="55" t="s">
        <v>369</v>
      </c>
      <c r="J54" s="55" t="s">
        <v>369</v>
      </c>
      <c r="K54" s="55" t="s">
        <v>369</v>
      </c>
    </row>
    <row r="56" spans="1:11" ht="41.25" customHeight="1">
      <c r="A56" s="153" t="s">
        <v>454</v>
      </c>
      <c r="B56" s="154"/>
      <c r="C56" s="154"/>
      <c r="D56" s="154"/>
      <c r="E56" s="154"/>
      <c r="F56" s="154"/>
      <c r="G56" s="154"/>
      <c r="H56" s="154"/>
      <c r="I56" s="154"/>
      <c r="J56" s="154"/>
      <c r="K56" s="154"/>
    </row>
    <row r="57" ht="12.75">
      <c r="A57" s="22"/>
    </row>
    <row r="58" spans="1:11" ht="12.75">
      <c r="A58" s="160" t="s">
        <v>384</v>
      </c>
      <c r="B58" s="160"/>
      <c r="C58" s="160"/>
      <c r="D58" s="160"/>
      <c r="E58" s="160"/>
      <c r="F58" s="160"/>
      <c r="G58" s="160"/>
      <c r="H58" s="160"/>
      <c r="I58" s="160"/>
      <c r="J58" s="160"/>
      <c r="K58" s="160"/>
    </row>
  </sheetData>
  <mergeCells count="10">
    <mergeCell ref="A3:K3"/>
    <mergeCell ref="A2:K2"/>
    <mergeCell ref="C6:E6"/>
    <mergeCell ref="F6:H6"/>
    <mergeCell ref="I6:K6"/>
    <mergeCell ref="B6:B7"/>
    <mergeCell ref="A56:K56"/>
    <mergeCell ref="A58:K58"/>
    <mergeCell ref="A6:A7"/>
    <mergeCell ref="A4:K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2003-05-29T11:52:32Z</dcterms:created>
  <dcterms:modified xsi:type="dcterms:W3CDTF">2003-10-27T19:30:29Z</dcterms:modified>
  <cp:category/>
  <cp:version/>
  <cp:contentType/>
  <cp:contentStatus/>
</cp:coreProperties>
</file>